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BDES\APBDESA 2019\"/>
    </mc:Choice>
  </mc:AlternateContent>
  <bookViews>
    <workbookView xWindow="0" yWindow="0" windowWidth="20400" windowHeight="77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1" l="1"/>
  <c r="V128" i="1" s="1"/>
  <c r="V119" i="1"/>
  <c r="V14" i="1" s="1"/>
  <c r="O107" i="1"/>
  <c r="U105" i="1"/>
  <c r="N102" i="1"/>
  <c r="N97" i="1"/>
  <c r="N94" i="1"/>
  <c r="N89" i="1"/>
  <c r="N87" i="1"/>
  <c r="U86" i="1"/>
  <c r="N86" i="1"/>
  <c r="N59" i="1"/>
  <c r="N57" i="1"/>
  <c r="U55" i="1"/>
  <c r="N54" i="1"/>
  <c r="N52" i="1"/>
  <c r="N51" i="1"/>
  <c r="N50" i="1"/>
  <c r="N49" i="1"/>
  <c r="N48" i="1"/>
  <c r="N47" i="1"/>
  <c r="N45" i="1"/>
  <c r="N44" i="1"/>
  <c r="N43" i="1"/>
  <c r="N42" i="1"/>
  <c r="U42" i="1" s="1"/>
  <c r="N41" i="1"/>
  <c r="N40" i="1"/>
  <c r="N39" i="1"/>
  <c r="V38" i="1"/>
  <c r="N37" i="1"/>
  <c r="N36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F20" i="1"/>
  <c r="V19" i="1"/>
  <c r="N18" i="1"/>
  <c r="N17" i="1"/>
  <c r="N16" i="1"/>
  <c r="N15" i="1"/>
  <c r="U14" i="1"/>
  <c r="U107" i="1" s="1"/>
  <c r="N14" i="1"/>
  <c r="P123" i="1" s="1"/>
  <c r="V122" i="1" l="1"/>
  <c r="U123" i="1"/>
  <c r="V17" i="1"/>
  <c r="V41" i="1"/>
  <c r="N107" i="1"/>
  <c r="P121" i="1" l="1"/>
  <c r="P122" i="1" s="1"/>
  <c r="P124" i="1" s="1"/>
  <c r="U130" i="1"/>
  <c r="U131" i="1" s="1"/>
  <c r="U125" i="1"/>
  <c r="U114" i="1"/>
  <c r="N119" i="1"/>
  <c r="U133" i="1" l="1"/>
  <c r="U132" i="1"/>
</calcChain>
</file>

<file path=xl/sharedStrings.xml><?xml version="1.0" encoding="utf-8"?>
<sst xmlns="http://schemas.openxmlformats.org/spreadsheetml/2006/main" count="881" uniqueCount="299">
  <si>
    <t>Lampiran Peraturan Desa</t>
  </si>
  <si>
    <t>Nomor 03 Tahun 2018</t>
  </si>
  <si>
    <t>Tentang Rencana Kerja Pemerintah Desa</t>
  </si>
  <si>
    <t>Tahun Anggaran 2019</t>
  </si>
  <si>
    <t>RENCANA KERJA PEMERINTAH DESA</t>
  </si>
  <si>
    <t>TAHUN ANGGARAN 2019</t>
  </si>
  <si>
    <t>No</t>
  </si>
  <si>
    <t>Bidang/jenis kegiatan</t>
  </si>
  <si>
    <t>KODE</t>
  </si>
  <si>
    <t>PELAKSANA KEGIATAN</t>
  </si>
  <si>
    <t>Lokasi</t>
  </si>
  <si>
    <t>Vol</t>
  </si>
  <si>
    <t>Sasaran/       manfaat</t>
  </si>
  <si>
    <t>Waktu pelaksanaan</t>
  </si>
  <si>
    <t>Biaya dan Sumber pembiayaan</t>
  </si>
  <si>
    <t>Pola Pelaksanaan</t>
  </si>
  <si>
    <t>Rencana Pelaksanaan Kegiatan</t>
  </si>
  <si>
    <t>Bidang</t>
  </si>
  <si>
    <t>Sub Bidang</t>
  </si>
  <si>
    <t>Jenis Kegiatan</t>
  </si>
  <si>
    <t>Jumlah (Rp)</t>
  </si>
  <si>
    <t>Sumber</t>
  </si>
  <si>
    <t>Swakelola</t>
  </si>
  <si>
    <t>Kerjasama antar Desa</t>
  </si>
  <si>
    <t>Kerja sama antar pihak ketiga</t>
  </si>
  <si>
    <t>a</t>
  </si>
  <si>
    <t>b</t>
  </si>
  <si>
    <t>c</t>
  </si>
  <si>
    <t>d</t>
  </si>
  <si>
    <t>e</t>
  </si>
  <si>
    <t>f</t>
  </si>
  <si>
    <t>g</t>
  </si>
  <si>
    <t>h</t>
  </si>
  <si>
    <t>m</t>
  </si>
  <si>
    <t>o</t>
  </si>
  <si>
    <t>p</t>
  </si>
  <si>
    <t>q</t>
  </si>
  <si>
    <t>r</t>
  </si>
  <si>
    <t>s</t>
  </si>
  <si>
    <t>t</t>
  </si>
  <si>
    <t>Penyelengaraan Pemerintahan</t>
  </si>
  <si>
    <t>Penghasilan tetap dan tunjangan Lurah dan Pamong Desa</t>
  </si>
  <si>
    <t>01.15</t>
  </si>
  <si>
    <t>Keuangan</t>
  </si>
  <si>
    <t>Bangunjiwo</t>
  </si>
  <si>
    <t>34 org</t>
  </si>
  <si>
    <t>Lurah dan Pamong Desa</t>
  </si>
  <si>
    <t>APBDesa</t>
  </si>
  <si>
    <t>v</t>
  </si>
  <si>
    <t>Kegiatan Operasional Perkantoran</t>
  </si>
  <si>
    <t>01.01</t>
  </si>
  <si>
    <t>Umum</t>
  </si>
  <si>
    <t>1 tahun</t>
  </si>
  <si>
    <t>Operasional BPD</t>
  </si>
  <si>
    <t>01.22</t>
  </si>
  <si>
    <t>Perencanaan</t>
  </si>
  <si>
    <t>BPD</t>
  </si>
  <si>
    <t>Operasional RT</t>
  </si>
  <si>
    <t>01.23</t>
  </si>
  <si>
    <t>Pemerintahan</t>
  </si>
  <si>
    <t>146 RT</t>
  </si>
  <si>
    <t>RT</t>
  </si>
  <si>
    <t>Operasional LKD</t>
  </si>
  <si>
    <t>LPMD, Karang taruna, Up2k, FPRB, FKPM, Forum RT</t>
  </si>
  <si>
    <t>01.24</t>
  </si>
  <si>
    <t>LKD</t>
  </si>
  <si>
    <t>Operasional LINMAS Desa</t>
  </si>
  <si>
    <t>01.25</t>
  </si>
  <si>
    <t>LINMAS</t>
  </si>
  <si>
    <t>Pemilihan dan pelantikan Lurah Desa</t>
  </si>
  <si>
    <t>LS</t>
  </si>
  <si>
    <t>Masyarakat</t>
  </si>
  <si>
    <t xml:space="preserve">APBDesa </t>
  </si>
  <si>
    <t>Penyelenggaraan Penggalian gagasan/ musyawarah dusun</t>
  </si>
  <si>
    <t>01.45</t>
  </si>
  <si>
    <t>Ls</t>
  </si>
  <si>
    <t>Penyelenggaraan Musyawarah Desa</t>
  </si>
  <si>
    <t>01.43</t>
  </si>
  <si>
    <t>Penyelenggaraan Musrenbang Desa</t>
  </si>
  <si>
    <t>01.44</t>
  </si>
  <si>
    <t>Penyusunan dan Penetapan RPJM Desa</t>
  </si>
  <si>
    <t xml:space="preserve">Penyusunan Rancangan Peraturan Desa RKP </t>
  </si>
  <si>
    <t>01.39</t>
  </si>
  <si>
    <t>Penyusunan dan penetapan APBDesa dan Perubahan APBDesa</t>
  </si>
  <si>
    <t>Penyusunan Rancangan Perdes APBDesa dan Perubahan APBDesa</t>
  </si>
  <si>
    <t>04.47</t>
  </si>
  <si>
    <t>Penyusunan dan Penetapan Laporan Realisasi pelaksanaan APB Desa</t>
  </si>
  <si>
    <t xml:space="preserve">Penyusunan Rancangan Perdes Pertanggungjawaban APBDesa tahun </t>
  </si>
  <si>
    <t>01.50</t>
  </si>
  <si>
    <t>Penyusunan LKPJ dan LPPD</t>
  </si>
  <si>
    <t>01.63</t>
  </si>
  <si>
    <t>Penyusunan dan sosialisasi produk hukum desa</t>
  </si>
  <si>
    <t>Penyusunan Rancangan Peraturan Desa</t>
  </si>
  <si>
    <t>01.58</t>
  </si>
  <si>
    <t>Penyedia pakaian dinas dan atributnya</t>
  </si>
  <si>
    <t>Rapat Koordinasi Pemerintahan Umum</t>
  </si>
  <si>
    <t>01.27</t>
  </si>
  <si>
    <t>Pengelolaan Admministrasi dan informasi desa berbasis IT dan Media Informasi</t>
  </si>
  <si>
    <t>01.96</t>
  </si>
  <si>
    <t>Penyusunan /update profil/ monografi /penduduk desa</t>
  </si>
  <si>
    <t>01.32</t>
  </si>
  <si>
    <t>Pengelolaan Arsip Desa</t>
  </si>
  <si>
    <t>01.89</t>
  </si>
  <si>
    <t>Intensifikasi  PBB</t>
  </si>
  <si>
    <t>01.68</t>
  </si>
  <si>
    <t>Inventaris Kekayaan Desa/Aset Desa</t>
  </si>
  <si>
    <t>01.67</t>
  </si>
  <si>
    <t xml:space="preserve">Updating data Kependudukan </t>
  </si>
  <si>
    <t>Updating Kependudukan tingkat RT dan pedukuhan</t>
  </si>
  <si>
    <t>01.34</t>
  </si>
  <si>
    <t>19 pedukuhan</t>
  </si>
  <si>
    <t xml:space="preserve">Monitoring, Evaluasi dan pemeriksaan Kegiatan </t>
  </si>
  <si>
    <t>Pengelolaan Tanah Kas Desa</t>
  </si>
  <si>
    <t>01.73</t>
  </si>
  <si>
    <t>Tunjangan BPD</t>
  </si>
  <si>
    <t>01.21</t>
  </si>
  <si>
    <t>9 org</t>
  </si>
  <si>
    <t>Fasilitasi Operasional Pedukuhan</t>
  </si>
  <si>
    <t>Pedukuhan + Pokgiat LPMD</t>
  </si>
  <si>
    <t>Pembangunan</t>
  </si>
  <si>
    <t>Pembangunan dan Rehabilitasi Kios Desa</t>
  </si>
  <si>
    <t>02.12</t>
  </si>
  <si>
    <t>Kesejahteraan</t>
  </si>
  <si>
    <t>Ngangsriharjo</t>
  </si>
  <si>
    <t>Pembangunan/rehabilitasi Gedung Paud dan TK Desa</t>
  </si>
  <si>
    <t>Sambikerep</t>
  </si>
  <si>
    <t>1 ls</t>
  </si>
  <si>
    <t>Memperlancar Kegiatan</t>
  </si>
  <si>
    <t>Pembangunan/rehabilitasi Gedung Serbaguna/bangunan pendukung</t>
  </si>
  <si>
    <t>Pembangunan Gedung Serbaguna Pedusunan</t>
  </si>
  <si>
    <t>Pembangunan gedung RT</t>
  </si>
  <si>
    <t>Pembangunan Rumah tidak layak Huni</t>
  </si>
  <si>
    <t>02.31</t>
  </si>
  <si>
    <t>10 rumah</t>
  </si>
  <si>
    <t>Pembangunan/ rehabilitasi Jalan Lingkungan Permukiman</t>
  </si>
  <si>
    <t>Pembangunan Jalan Lingkungan Permukiman</t>
  </si>
  <si>
    <t>Pembangunan Cor blok Jalan Lingkungan RT</t>
  </si>
  <si>
    <t>bangunjiwo</t>
  </si>
  <si>
    <t>Memperlancar transportasi</t>
  </si>
  <si>
    <t>Pembangunan Talud/bronjong/turap/bangket</t>
  </si>
  <si>
    <t>Bangket Jalan</t>
  </si>
  <si>
    <t>Menanggulangi longsor</t>
  </si>
  <si>
    <t>Pembangunan Saluran  Drainase/Gorong-gorong Desa</t>
  </si>
  <si>
    <t>Pembangunan Saluran Air Hujan</t>
  </si>
  <si>
    <t>Memperlancar  Aliran air hujan</t>
  </si>
  <si>
    <t>Pembangunan dan Rehabilitasi/Pemeliharaan Gardu/Pos Ronda</t>
  </si>
  <si>
    <t>Rehab Pos Ronda</t>
  </si>
  <si>
    <t>Gendeng Rt 14</t>
  </si>
  <si>
    <t>1 unit</t>
  </si>
  <si>
    <t>Pembangunan/Rehabilitasi Gapura Desa/Dusun</t>
  </si>
  <si>
    <t>Pembangunan/Rehabilitasi Gapura Kampung KB</t>
  </si>
  <si>
    <t>Batas Wilayah</t>
  </si>
  <si>
    <t>Pembangunan Jalan Usaha Tani</t>
  </si>
  <si>
    <t>Pembangunan Cor blok Jalan Usaha Tani</t>
  </si>
  <si>
    <t>Gendeng  dan Bulak Kulon Gedongan</t>
  </si>
  <si>
    <t>250 m</t>
  </si>
  <si>
    <t>Kegiatan Pengelolaan sampah</t>
  </si>
  <si>
    <t>Kegiatan Pembangunan Bidang lainnya</t>
  </si>
  <si>
    <t>Pembangunan tempat pengelolaan sampah</t>
  </si>
  <si>
    <t>Pembangunan Bangunan Pendukung Wisata Desa</t>
  </si>
  <si>
    <t>Pembangunan/rehabilitasi dan pengembangan teknologi tepat guna</t>
  </si>
  <si>
    <t>Pembuatan rumah burung hantu</t>
  </si>
  <si>
    <t>4 unit</t>
  </si>
  <si>
    <t>penangulangan hama tanaman padi</t>
  </si>
  <si>
    <t>Pembinaan Kemasyarakatan</t>
  </si>
  <si>
    <t>Pembinaan Kaum Rois dan Takmir Masjid</t>
  </si>
  <si>
    <t>DMI + ROIS + penjaga masjid</t>
  </si>
  <si>
    <t>03.03</t>
  </si>
  <si>
    <t>Pelayanan</t>
  </si>
  <si>
    <t>Pembinaan PKK Desa, Dusun dan Dasa Wisma</t>
  </si>
  <si>
    <t>03.04</t>
  </si>
  <si>
    <t>Fasilitasi Pelaksanaan Peringatan Hari Besar Nasional</t>
  </si>
  <si>
    <t>Peningkatan rasa cinta tanah air</t>
  </si>
  <si>
    <t>03.10</t>
  </si>
  <si>
    <t>Fasilitasi Kegiatan Peringatan hari besar Keagamaan</t>
  </si>
  <si>
    <t>Gelar potensi keagamaan</t>
  </si>
  <si>
    <t>03.11</t>
  </si>
  <si>
    <t>Pembinaan keamanan dan ketertiban masyarakat</t>
  </si>
  <si>
    <t>03.14</t>
  </si>
  <si>
    <t>Pendataan keluarga miskin dan pengklasifikasi kemiskinan</t>
  </si>
  <si>
    <t>03.16</t>
  </si>
  <si>
    <t>Pengelolaan dan pembinaan Kelompok Belajar Masyarakat</t>
  </si>
  <si>
    <t>PKBM</t>
  </si>
  <si>
    <t>03.19</t>
  </si>
  <si>
    <t>Pengelolaan TPA</t>
  </si>
  <si>
    <t>Pengadaan sarana dan prasarana pendidikan</t>
  </si>
  <si>
    <t>03.25</t>
  </si>
  <si>
    <t>Pengadaan sarana prasarana pendukung kesehatan masyarakat</t>
  </si>
  <si>
    <t>Revitalisasi sarana posyandu balita dan lansia</t>
  </si>
  <si>
    <t>Pelaksanaan Lomba Kepemudaan</t>
  </si>
  <si>
    <t>Fasilitasi kegiatan pemuda lainnya</t>
  </si>
  <si>
    <t>03.93</t>
  </si>
  <si>
    <t>Penyuluhan dan pembinaan Kesehatan lanjut usia</t>
  </si>
  <si>
    <t>Pelaksanaan Hut Lansia</t>
  </si>
  <si>
    <t>03.42</t>
  </si>
  <si>
    <t>Pembinaan dan pengembangan seni budaya daerah dan seni keagamaan</t>
  </si>
  <si>
    <t>Lomba Macapat</t>
  </si>
  <si>
    <t>03.52</t>
  </si>
  <si>
    <t>Pelaksanaan dan Fasilitasi Upacara Adat Daerah/Merti Dusun</t>
  </si>
  <si>
    <t>03.53</t>
  </si>
  <si>
    <t>Pelaksanaan Hari Jadi Desa</t>
  </si>
  <si>
    <t>03.54</t>
  </si>
  <si>
    <t>Fasilitasi Keikutsertaan dalam Peringatan Hari Jadi Kabupaten</t>
  </si>
  <si>
    <t>03.55</t>
  </si>
  <si>
    <t>Pelaksanaan Gelar seni budaya daerah</t>
  </si>
  <si>
    <t>Festival bangunjiwo</t>
  </si>
  <si>
    <t>03.56</t>
  </si>
  <si>
    <t xml:space="preserve">Pelaksanaan Gelar seni Keagamaan </t>
  </si>
  <si>
    <t>Festival Hadroh</t>
  </si>
  <si>
    <t>03.57</t>
  </si>
  <si>
    <t>Pengembangan dan Pembinaan Kehidupan sosial Keagamaan</t>
  </si>
  <si>
    <t>safari tarawih dan buka bersama</t>
  </si>
  <si>
    <t>03.58</t>
  </si>
  <si>
    <t>Pembinaan masyarakat untuk pencapaian keluarga sadar gizi</t>
  </si>
  <si>
    <t>03.66</t>
  </si>
  <si>
    <t>Pengelolaan POSYANDU Balita dan Lansia</t>
  </si>
  <si>
    <t>03.74</t>
  </si>
  <si>
    <t>Pembinaan Kelompok Bina Keluarga (Balita, Lansia, dll)</t>
  </si>
  <si>
    <t>03.75</t>
  </si>
  <si>
    <t>Pembinaan dan Pengembangan Forum anak</t>
  </si>
  <si>
    <t>Lomba mewarnai</t>
  </si>
  <si>
    <t>03.77</t>
  </si>
  <si>
    <t>Pantauan Zat kimia dalam makanan</t>
  </si>
  <si>
    <t>Fasilitasi Program Desa Binaan Keluarga Sakinah (DBKS)</t>
  </si>
  <si>
    <t>1 LS</t>
  </si>
  <si>
    <t>Peningkatan Kesehatan Pamong Desa bersama instansi terkait</t>
  </si>
  <si>
    <t>03.87</t>
  </si>
  <si>
    <t>Fasilitasi Kegiatan Sosial Masyarakat</t>
  </si>
  <si>
    <t>03.88</t>
  </si>
  <si>
    <t>Fasilitasi Kegiatan Kehatan Masyarakat</t>
  </si>
  <si>
    <t>03.89</t>
  </si>
  <si>
    <t>Fasilitasi Kegiatan Kader Sehat Desa, PPKBD, Sub PPKBD</t>
  </si>
  <si>
    <t>03.90</t>
  </si>
  <si>
    <t>Fasilitasi Kegiatan KP Ibu</t>
  </si>
  <si>
    <t>03.91</t>
  </si>
  <si>
    <t>Peningkatan Fasilitas Pendidikan bagi anak Yatim/Yatim Piatu dan Anak GAKIN</t>
  </si>
  <si>
    <t>03.94</t>
  </si>
  <si>
    <t>Pemberdayaan Masyarakat</t>
  </si>
  <si>
    <t>Peningkatan Kapasitas Pamong Desa</t>
  </si>
  <si>
    <t>04.01</t>
  </si>
  <si>
    <t>Peningkatan kapasitas LKD dan TPK Desa</t>
  </si>
  <si>
    <t>04.02</t>
  </si>
  <si>
    <t>Peningkatan Kapasitas Tenaga Pendidik</t>
  </si>
  <si>
    <t>Peningkatan Kapasitas Guru Honorer TK dan SLB</t>
  </si>
  <si>
    <t>04.03</t>
  </si>
  <si>
    <t>Pelaksanaan Bulan Bhakti Gotong Royong dan fasilitasi Gotong Royong Masyarakat</t>
  </si>
  <si>
    <t>04.04</t>
  </si>
  <si>
    <t>Pelatihan Dalam Bidang Ekonomi Produktif</t>
  </si>
  <si>
    <t>Pelatihan dalam Bidang Kesenian</t>
  </si>
  <si>
    <t>Pelatihan Macapat, Karawitan</t>
  </si>
  <si>
    <t>04.08</t>
  </si>
  <si>
    <t>Pelatihan Pemulasaran jenazah/prangukti loyo</t>
  </si>
  <si>
    <t>04.31</t>
  </si>
  <si>
    <t>Promosi/festival/pameran produk-produk desa</t>
  </si>
  <si>
    <t>expo</t>
  </si>
  <si>
    <t>04.39</t>
  </si>
  <si>
    <t>Sosialisasi program kerja pemerintah desa</t>
  </si>
  <si>
    <t>04.49</t>
  </si>
  <si>
    <t>Monitoring BALITA Penderita Kurang Gizi</t>
  </si>
  <si>
    <t>Tim Gizi buruk</t>
  </si>
  <si>
    <t>04.67</t>
  </si>
  <si>
    <t>Fasilitasi Penanggulangan Kemiskinan Tingkat Desa dan Dusun</t>
  </si>
  <si>
    <t>TPK Desa dan Pedukuhan</t>
  </si>
  <si>
    <t>04.73</t>
  </si>
  <si>
    <t>Sarasehan Hari Jadi Kabupaten Bantul tingkat Desa</t>
  </si>
  <si>
    <t>04.85</t>
  </si>
  <si>
    <t>Pengembangan dan Pengelolaan Desa Siaga</t>
  </si>
  <si>
    <t>Pembinaan Desa siaga</t>
  </si>
  <si>
    <t>04.83</t>
  </si>
  <si>
    <t>Peningkatan Kapasitas Linmas Desa</t>
  </si>
  <si>
    <t>04.88</t>
  </si>
  <si>
    <t>Pengembangan kesiapsiagaan masyarakat menghadapi bencana</t>
  </si>
  <si>
    <t>FPRB</t>
  </si>
  <si>
    <t>03.12</t>
  </si>
  <si>
    <t>Pemberantasan Sarang Nyamuk</t>
  </si>
  <si>
    <t>03.64</t>
  </si>
  <si>
    <t>Pengelolaan dan Pengembangan PAUD Desa/Dusun</t>
  </si>
  <si>
    <t>03.20</t>
  </si>
  <si>
    <t>Pemberian Makanan Tambahan untuk Balita, anak PAUD dan TK</t>
  </si>
  <si>
    <t>Pembinaan, Penyuluhan, dan Penyelenggaraan Kesehatan Lingkungan</t>
  </si>
  <si>
    <t>03.62</t>
  </si>
  <si>
    <t>Tidak Terduga</t>
  </si>
  <si>
    <t>Kegiatan Penanggulangan Keadaan Darurat</t>
  </si>
  <si>
    <t>Kegiatan Penanggulangan Bencana Alam dan sosial</t>
  </si>
  <si>
    <t>Kegiatan Penanggulangan Kejadian Luar biasa</t>
  </si>
  <si>
    <t>JUMLAH TOTAL</t>
  </si>
  <si>
    <t>Bangunjiwo, 6 Desember 2018</t>
  </si>
  <si>
    <t>Lurah Desa</t>
  </si>
  <si>
    <t>PARJA,ST.MSi</t>
  </si>
  <si>
    <t>PAGU INDIKATIF</t>
  </si>
  <si>
    <t>PAD</t>
  </si>
  <si>
    <t>DD</t>
  </si>
  <si>
    <t>HITUNGAN 30%</t>
  </si>
  <si>
    <t>ADD</t>
  </si>
  <si>
    <t>ANGGARAN</t>
  </si>
  <si>
    <t>PBH</t>
  </si>
  <si>
    <t>LAIN-LAIN</t>
  </si>
  <si>
    <t>30 %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</si>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</sst>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[$Rp-421]* #,##0_);_([$Rp-421]* \(#,##0\);_([$Rp-421]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Bookman Old Style"/>
      <family val="1"/>
    </font>
    <font>
      <sz val="11"/>
      <color theme="0"/>
      <name val="Bookman Old Style"/>
      <family val="1"/>
    </font>
    <font>
      <sz val="11"/>
      <name val="Calibri"/>
      <family val="2"/>
      <scheme val="minor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color rgb="FFFF0000"/>
      <name val="Bookman Old Style"/>
      <family val="1"/>
    </font>
    <font>
      <sz val="10"/>
      <color theme="0"/>
      <name val="Bookman Old Styl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/>
    <xf numFmtId="41" fontId="1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NYELENGGARAAN%20PEMERINTAHAN%2015%20OKT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NYELENGGARAAN%20PEMERINTAHAN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PERATURAN%20DESA%20TAHUN%202017\PERDES%2007%20TH%202017%20TTG%20RKP%20TA%202018\RAB%20RKP%202018\VERSI%20BARU\RAB%20SIKUEDES%202018%20PENYELENGGARAAN%20PEMERINTAHAN%2026-11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MBANGUNAN%202019%209%20oktber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MBINAAN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MBINAAN%202019%2015%20OKTO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SIKUEDES%202018%20PEMBERDAYAAN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PERATURAN%20DESA%20TAHUN%202017\PERDES%2007%20TH%202017%20TTG%20RKP%20TA%202018\RAB%20RKP%202018\VERSI%20LAMA\RAB%20SIKUEDES%202018%20PEMBERDAYAAN%2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%202019-23%20nov%202018\RAB%20per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ILTAP"/>
      <sheetName val="OP KANTOR"/>
      <sheetName val="TUNJ BPD"/>
      <sheetName val="OP BPD"/>
      <sheetName val="OP RT"/>
      <sheetName val="OP LKD"/>
      <sheetName val="OP LINMAS"/>
      <sheetName val="RAKOR PEM"/>
      <sheetName val="MONOGRAFI"/>
      <sheetName val="UPDATING RT"/>
      <sheetName val="RKP"/>
      <sheetName val="MUDES"/>
      <sheetName val="MUSRENBANG"/>
      <sheetName val="MUSDUS"/>
      <sheetName val="APBDES"/>
      <sheetName val="PERTGG APBDES"/>
      <sheetName val="RANC PERDES"/>
      <sheetName val="LPPD"/>
      <sheetName val="IVEN ASET"/>
      <sheetName val="INTEN PBB"/>
      <sheetName val="PENGEL TANAH"/>
      <sheetName val="MONEV PEMB"/>
      <sheetName val="PENGEL ARSIP"/>
      <sheetName val="SID"/>
      <sheetName val="RAKOR DUK"/>
      <sheetName val="Pemilhan dan pelantikan lurah"/>
      <sheetName val="PAKAIAN DINAS"/>
      <sheetName val="RPJMD"/>
    </sheetNames>
    <sheetDataSet>
      <sheetData sheetId="0" refreshError="1"/>
      <sheetData sheetId="1" refreshError="1">
        <row r="56">
          <cell r="L56">
            <v>951548500</v>
          </cell>
        </row>
      </sheetData>
      <sheetData sheetId="2" refreshError="1">
        <row r="110">
          <cell r="M110">
            <v>258383600</v>
          </cell>
        </row>
      </sheetData>
      <sheetData sheetId="3" refreshError="1">
        <row r="27">
          <cell r="M27">
            <v>65880000</v>
          </cell>
        </row>
      </sheetData>
      <sheetData sheetId="4" refreshError="1">
        <row r="43">
          <cell r="M43">
            <v>14021000</v>
          </cell>
        </row>
      </sheetData>
      <sheetData sheetId="5" refreshError="1">
        <row r="31">
          <cell r="M31">
            <v>52712500</v>
          </cell>
        </row>
      </sheetData>
      <sheetData sheetId="6" refreshError="1">
        <row r="49">
          <cell r="M49">
            <v>86215000</v>
          </cell>
        </row>
      </sheetData>
      <sheetData sheetId="7" refreshError="1"/>
      <sheetData sheetId="8" refreshError="1">
        <row r="32">
          <cell r="M32">
            <v>10780000</v>
          </cell>
        </row>
      </sheetData>
      <sheetData sheetId="9" refreshError="1"/>
      <sheetData sheetId="10" refreshError="1">
        <row r="38">
          <cell r="M38">
            <v>85617000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0">
          <cell r="M40">
            <v>29358000</v>
          </cell>
        </row>
      </sheetData>
      <sheetData sheetId="20" refreshError="1"/>
      <sheetData sheetId="21" refreshError="1"/>
      <sheetData sheetId="22" refreshError="1"/>
      <sheetData sheetId="23" refreshError="1">
        <row r="51">
          <cell r="M51">
            <v>61544500</v>
          </cell>
        </row>
      </sheetData>
      <sheetData sheetId="24" refreshError="1">
        <row r="40">
          <cell r="M40">
            <v>29234000</v>
          </cell>
        </row>
      </sheetData>
      <sheetData sheetId="25" refreshError="1">
        <row r="36">
          <cell r="M36">
            <v>64862000</v>
          </cell>
        </row>
      </sheetData>
      <sheetData sheetId="26" refreshError="1">
        <row r="24">
          <cell r="M24">
            <v>6200000</v>
          </cell>
        </row>
      </sheetData>
      <sheetData sheetId="27" refreshError="1">
        <row r="23">
          <cell r="M23">
            <v>22200000</v>
          </cell>
        </row>
      </sheetData>
      <sheetData sheetId="28" refreshError="1">
        <row r="45">
          <cell r="M45">
            <v>7647000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ILTAP"/>
      <sheetName val="OP KANTOR"/>
      <sheetName val="TUNJ BPD"/>
      <sheetName val="OP BPD"/>
      <sheetName val="OP RT"/>
      <sheetName val="OP LKD"/>
      <sheetName val="OP LINMAS"/>
      <sheetName val="RAKOR PEM"/>
      <sheetName val="MONOGRAFI"/>
      <sheetName val="UPDATING RT"/>
      <sheetName val="RKP"/>
      <sheetName val="MUDES"/>
      <sheetName val="MUSRENBANG"/>
      <sheetName val="MUSDUS"/>
      <sheetName val="APBDES"/>
      <sheetName val="PERTGG APBDES"/>
      <sheetName val="RANC PERDES"/>
      <sheetName val="LPPD"/>
      <sheetName val="IVEN ASET"/>
      <sheetName val="INTEN PBB"/>
      <sheetName val="PENGEL TANAH"/>
      <sheetName val="MONEV PEMB"/>
      <sheetName val="PENGEL ARSIP"/>
      <sheetName val="SID"/>
      <sheetName val="RAKOR DUK"/>
      <sheetName val="Pemilhan dan pelantikan lurah"/>
      <sheetName val="PAKAIAN DINAS"/>
      <sheetName val="Pengisian Pam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7">
          <cell r="M37">
            <v>9178000</v>
          </cell>
        </row>
      </sheetData>
      <sheetData sheetId="10" refreshError="1"/>
      <sheetData sheetId="11" refreshError="1">
        <row r="49">
          <cell r="M49">
            <v>8358000</v>
          </cell>
        </row>
      </sheetData>
      <sheetData sheetId="12" refreshError="1">
        <row r="38">
          <cell r="M38">
            <v>13703000</v>
          </cell>
        </row>
      </sheetData>
      <sheetData sheetId="13" refreshError="1">
        <row r="38">
          <cell r="M38">
            <v>10020000</v>
          </cell>
        </row>
      </sheetData>
      <sheetData sheetId="14" refreshError="1">
        <row r="38">
          <cell r="M38">
            <v>12586000</v>
          </cell>
        </row>
      </sheetData>
      <sheetData sheetId="15" refreshError="1">
        <row r="44">
          <cell r="M44">
            <v>10692000</v>
          </cell>
        </row>
      </sheetData>
      <sheetData sheetId="16" refreshError="1">
        <row r="44">
          <cell r="M44">
            <v>5831000</v>
          </cell>
        </row>
      </sheetData>
      <sheetData sheetId="17" refreshError="1">
        <row r="44">
          <cell r="M44">
            <v>15468000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"/>
      <sheetName val="OP KANTOR"/>
      <sheetName val="TUNJ BPD"/>
      <sheetName val="OP BPD"/>
      <sheetName val="OP RT"/>
      <sheetName val="OP LKD"/>
      <sheetName val="OP LINMAS"/>
      <sheetName val="RAKOR PEM"/>
      <sheetName val="MONOGRAFI"/>
      <sheetName val="UPDATING RT"/>
      <sheetName val="RKP"/>
      <sheetName val="MUDES"/>
      <sheetName val="MUSRENBANG"/>
      <sheetName val="MUSDUS"/>
      <sheetName val="APBDES"/>
      <sheetName val="PERTGG APBDES"/>
      <sheetName val="RANC PERDES"/>
      <sheetName val="LPPD"/>
      <sheetName val="IVEN ASET"/>
      <sheetName val="INTEN PBB"/>
      <sheetName val="PENGEL TANAH"/>
      <sheetName val="MONEV PEMB"/>
      <sheetName val="PENGEL ARSIP"/>
      <sheetName val="SID"/>
      <sheetName val="RAKOR DUK"/>
      <sheetName val="Pengisian Pam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7">
          <cell r="M37">
            <v>1669000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KIOS DESA"/>
      <sheetName val="PENGELOLAAN SAMPAH"/>
      <sheetName val="RTLH"/>
      <sheetName val="PEMB JALAN PERMUKIMAN"/>
      <sheetName val="DRAINASE"/>
      <sheetName val="TALUD"/>
      <sheetName val="GEDUNG PEDUSUNAN"/>
      <sheetName val="POS RONDA"/>
      <sheetName val="JALAN USAHA TANI"/>
      <sheetName val="TK Sambikerep"/>
      <sheetName val="Pariwisata"/>
      <sheetName val="Gapura"/>
      <sheetName val="Sheet3"/>
      <sheetName val="TEMPAT IBADAH"/>
      <sheetName val="35"/>
      <sheetName val=" 30 TUNDA"/>
      <sheetName val="23 TUNDA"/>
      <sheetName val="07"/>
      <sheetName val="43"/>
      <sheetName val="12"/>
      <sheetName val="21"/>
      <sheetName val="Sheet1"/>
    </sheetNames>
    <sheetDataSet>
      <sheetData sheetId="0" refreshError="1"/>
      <sheetData sheetId="1" refreshError="1">
        <row r="61">
          <cell r="M61">
            <v>112620000</v>
          </cell>
        </row>
      </sheetData>
      <sheetData sheetId="2" refreshError="1">
        <row r="55">
          <cell r="M55">
            <v>151097000</v>
          </cell>
        </row>
      </sheetData>
      <sheetData sheetId="3" refreshError="1">
        <row r="54">
          <cell r="M54">
            <v>192085500</v>
          </cell>
        </row>
      </sheetData>
      <sheetData sheetId="4" refreshError="1"/>
      <sheetData sheetId="5" refreshError="1">
        <row r="81">
          <cell r="L81">
            <v>136615500</v>
          </cell>
        </row>
      </sheetData>
      <sheetData sheetId="6" refreshError="1">
        <row r="134">
          <cell r="L134">
            <v>293465000</v>
          </cell>
        </row>
      </sheetData>
      <sheetData sheetId="7" refreshError="1">
        <row r="101">
          <cell r="L101">
            <v>53235500</v>
          </cell>
        </row>
      </sheetData>
      <sheetData sheetId="8" refreshError="1">
        <row r="46">
          <cell r="M46">
            <v>9609500</v>
          </cell>
        </row>
      </sheetData>
      <sheetData sheetId="9" refreshError="1">
        <row r="56">
          <cell r="M56">
            <v>108951000</v>
          </cell>
        </row>
      </sheetData>
      <sheetData sheetId="10" refreshError="1">
        <row r="60">
          <cell r="M60">
            <v>60427600</v>
          </cell>
        </row>
      </sheetData>
      <sheetData sheetId="11" refreshError="1"/>
      <sheetData sheetId="12" refreshError="1">
        <row r="49">
          <cell r="L49">
            <v>50069000</v>
          </cell>
        </row>
      </sheetData>
      <sheetData sheetId="13" refreshError="1">
        <row r="37">
          <cell r="L37">
            <v>20717000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3. HARI BESAR NASIONAL"/>
      <sheetName val="5. KESIAP2AN BENCANA"/>
      <sheetName val="6. PEMB KRANTIB"/>
      <sheetName val="16. HARI JADI DESA"/>
      <sheetName val="17. HARI JADI KAB"/>
      <sheetName val="30. SENAM PAMONG+MUSPIKA"/>
      <sheetName val="PEMBINAAN ROIS"/>
      <sheetName val="PEMBINAAN PKK"/>
      <sheetName val="HARI BESAR KEAGAMAAN"/>
      <sheetName val="PENDATAAN GAKIN"/>
      <sheetName val="PKBM"/>
      <sheetName val="TPA"/>
      <sheetName val="SAPRAS PENDIDIKAN"/>
      <sheetName val="SARANA KESEHATAN"/>
      <sheetName val="FASILITASI PEMUDA LAINNYA"/>
      <sheetName val="PEMBINAAN KESEHATAN LANSIA"/>
      <sheetName val="PENGEMBANGAN SENI BUDAYA"/>
      <sheetName val="MERTI DUSUN"/>
      <sheetName val="GELAR SENI BUDAYA"/>
      <sheetName val="GELAR SENI KEAGAMAAN"/>
      <sheetName val="PENGEMBANGAN SOSIAL KEAGAMAAN"/>
      <sheetName val="PENCAPAIAN KEL SADAR GIZI"/>
      <sheetName val="POSYANDU"/>
      <sheetName val="BINA KEL"/>
      <sheetName val="FORUM ANAK"/>
      <sheetName val="zat kimia makanan"/>
      <sheetName val="KEL SAKINAH"/>
      <sheetName val="SOSIAL MASYARAKAT"/>
      <sheetName val="KES MASYARAKT"/>
      <sheetName val="PPKBD"/>
      <sheetName val="KP IBU"/>
      <sheetName val="FASILITASI YATIM"/>
      <sheetName val="PENGELOLAAN PAUD"/>
      <sheetName val="PEMBINAAN KEGIATAN KEAGAMAAN"/>
      <sheetName val="PEMBERIAN PMT"/>
      <sheetName val="PENYELENGGARAAN KESLING"/>
      <sheetName val="PSN"/>
      <sheetName val="FASILITASI PEMUDA"/>
      <sheetName val="PEMBINAAN LAINNYA"/>
    </sheetNames>
    <sheetDataSet>
      <sheetData sheetId="0" refreshError="1"/>
      <sheetData sheetId="1" refreshError="1">
        <row r="27">
          <cell r="M27">
            <v>2056000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3. HARI BESAR NASIONAL"/>
      <sheetName val="5. KESIAP2AN BENCANA"/>
      <sheetName val="6. PEMB KRANTIB"/>
      <sheetName val="16. HARI JADI DESA"/>
      <sheetName val="17. HARI JADI KAB"/>
      <sheetName val="30. SENAM PAMONG+MUSPIKA"/>
      <sheetName val="PEMBINAAN ROIS"/>
      <sheetName val="PEMBINAAN PKK"/>
      <sheetName val="HARI BESAR KEAGAMAAN"/>
      <sheetName val="PENDATAAN GAKIN"/>
      <sheetName val="PKBM"/>
      <sheetName val="TPA"/>
      <sheetName val="SAPRAS PENDIDIKAN"/>
      <sheetName val="SARANA KESEHATAN"/>
      <sheetName val="FASILITASI PEMUDA LAINNYA"/>
      <sheetName val="PEMBINAAN KESEHATAN LANSIA"/>
      <sheetName val="PENGEMBANGAN SENI BUDAYA"/>
      <sheetName val="MERTI DUSUN"/>
      <sheetName val="GELAR SENI BUDAYA"/>
      <sheetName val="GELAR SENI KEAGAMAAN"/>
      <sheetName val="PENGEMBANGAN SOSIAL KEAGAMAAN"/>
      <sheetName val="PENCAPAIAN KEL SADAR GIZI"/>
      <sheetName val="POSYANDU"/>
      <sheetName val="BINA KEL"/>
      <sheetName val="FORUM ANAK"/>
      <sheetName val="zat kimia makanan"/>
      <sheetName val="KEL SAKINAH"/>
      <sheetName val="SOSIAL MASYARAKAT"/>
      <sheetName val="KES MASYARAKT"/>
      <sheetName val="PPKBD"/>
      <sheetName val="KP IBU"/>
      <sheetName val="FASILITASI YATIM"/>
      <sheetName val="PENGELOLAAN PAUD"/>
      <sheetName val="PEMBINAAN KEGIATAN KEAGAMAAN"/>
      <sheetName val="PEMBERIAN PMT"/>
      <sheetName val="PENYELENGGARAAN KESLING"/>
      <sheetName val="PSN"/>
      <sheetName val="FASILITASI PEMUDA"/>
      <sheetName val="PEMBINAAN LAINNYA"/>
    </sheetNames>
    <sheetDataSet>
      <sheetData sheetId="0" refreshError="1"/>
      <sheetData sheetId="1" refreshError="1"/>
      <sheetData sheetId="2" refreshError="1"/>
      <sheetData sheetId="3" refreshError="1">
        <row r="38">
          <cell r="M38">
            <v>38710000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PENINGKT PAMONG"/>
      <sheetName val="2. PENINGKT LKD"/>
      <sheetName val="4. GTONG RYONG"/>
      <sheetName val="8. PRODUK DESA"/>
      <sheetName val="9. SOS PROGRAM KERJA"/>
      <sheetName val="KESIAPSIAGAAN BENCANA"/>
      <sheetName val="13. BANTUAN KHUSUS"/>
      <sheetName val="15. SARASEHAN"/>
      <sheetName val="16. PENGKTN LINMAS"/>
      <sheetName val="18. PELATHN KETRAMPLN"/>
      <sheetName val="PENINGKATAN PENDIDIK"/>
      <sheetName val="PELATIHAN KESENIAN"/>
      <sheetName val="19. PENGEL SAMPAH"/>
      <sheetName val="PANGRUKTILOYO"/>
      <sheetName val="GIZBUR"/>
      <sheetName val="TPK DESA"/>
      <sheetName val="DESA SIAGA"/>
      <sheetName val="PSN"/>
      <sheetName val="PENGELOLAAN PAUD"/>
      <sheetName val="PMT PAUD &amp; TK"/>
      <sheetName val="KESLING"/>
      <sheetName val="PELAT LELE"/>
    </sheetNames>
    <sheetDataSet>
      <sheetData sheetId="0" refreshError="1"/>
      <sheetData sheetId="1" refreshError="1">
        <row r="42">
          <cell r="M42">
            <v>66775000</v>
          </cell>
        </row>
      </sheetData>
      <sheetData sheetId="2" refreshError="1">
        <row r="52">
          <cell r="M52">
            <v>14005502</v>
          </cell>
        </row>
      </sheetData>
      <sheetData sheetId="3" refreshError="1">
        <row r="35">
          <cell r="M35">
            <v>2757500</v>
          </cell>
        </row>
      </sheetData>
      <sheetData sheetId="4" refreshError="1"/>
      <sheetData sheetId="5" refreshError="1">
        <row r="36">
          <cell r="M36">
            <v>6283500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8">
          <cell r="M28">
            <v>44000000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ENINGKT PAMONG"/>
      <sheetName val="2. PENINGKT LKD"/>
      <sheetName val="4. GTONG RYONG"/>
      <sheetName val="8. PRODUK DESA"/>
      <sheetName val="9. SOS PROGRAM KERJA"/>
      <sheetName val="10. P3A &amp;GAPOKTAN"/>
      <sheetName val="13. BANTUAN KHUSUS"/>
      <sheetName val="15. SARASEHAN"/>
      <sheetName val="16. PENGKTN LINMAS"/>
      <sheetName val="18. PELATHN KETRAMPLN"/>
      <sheetName val="19. PENGEL SAMPAH"/>
      <sheetName val="PENINGKATAN PENDIDIK"/>
      <sheetName val="PELATIHAN KESENIAN"/>
      <sheetName val="PANGRUKTILOYO"/>
      <sheetName val="TPK DESA"/>
      <sheetName val="DESA SIAGA"/>
      <sheetName val="GIZBUR"/>
      <sheetName val="PELAT LE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7">
          <cell r="M27">
            <v>3406000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01. siltap lurah"/>
      <sheetName val="02.siltap perangkat"/>
      <sheetName val="0.3 Jaminan"/>
      <sheetName val="04.op kantor"/>
      <sheetName val="Tunj BPD"/>
      <sheetName val="OP BPD"/>
      <sheetName val="OP RT"/>
      <sheetName val="Sheet1"/>
      <sheetName val="penyedia aset"/>
      <sheetName val="pemeliharaan gedung"/>
      <sheetName val="profil"/>
      <sheetName val="Kearsipan"/>
      <sheetName val="Musrenbang"/>
      <sheetName val="musdus"/>
      <sheetName val="RKP"/>
      <sheetName val="apbdes"/>
      <sheetName val="Iventaris aset"/>
      <sheetName val="Perdes Lainnya"/>
      <sheetName val="LPPD"/>
      <sheetName val="SID"/>
      <sheetName val="rakor"/>
      <sheetName val="Serah Terima Lurah"/>
      <sheetName val="tnah kas desa"/>
      <sheetName val="PBB"/>
      <sheetName val="UPdating RT"/>
      <sheetName val="Monitoring evaluasi"/>
      <sheetName val="Pemetaan kemiskin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M28">
            <v>75600000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workbookViewId="0">
      <selection activeCell="A6" sqref="A6:T6"/>
    </sheetView>
  </sheetViews>
  <sheetFormatPr defaultColWidth="9.140625" defaultRowHeight="15" x14ac:dyDescent="0.25"/>
  <cols>
    <col min="1" max="1" width="4.85546875" style="1" customWidth="1"/>
    <col min="2" max="2" width="19.140625" style="1" customWidth="1"/>
    <col min="3" max="3" width="4.85546875" style="1" customWidth="1"/>
    <col min="4" max="4" width="26.5703125" style="1" customWidth="1"/>
    <col min="5" max="5" width="29.140625" style="1" hidden="1" customWidth="1"/>
    <col min="6" max="6" width="24.140625" style="1" customWidth="1"/>
    <col min="7" max="8" width="11.85546875" style="1" hidden="1" customWidth="1"/>
    <col min="9" max="9" width="16.140625" style="1" hidden="1" customWidth="1"/>
    <col min="10" max="10" width="15.28515625" style="1" customWidth="1"/>
    <col min="11" max="11" width="9.7109375" style="1" customWidth="1"/>
    <col min="12" max="12" width="17.85546875" style="1" customWidth="1"/>
    <col min="13" max="13" width="7" style="1" customWidth="1"/>
    <col min="14" max="14" width="20.5703125" style="1" customWidth="1"/>
    <col min="15" max="15" width="22.28515625" style="1" hidden="1" customWidth="1"/>
    <col min="16" max="16" width="10.85546875" style="1" customWidth="1"/>
    <col min="17" max="17" width="6.7109375" style="1" customWidth="1"/>
    <col min="18" max="19" width="7.85546875" style="1" customWidth="1"/>
    <col min="20" max="20" width="7.5703125" style="1" customWidth="1"/>
    <col min="21" max="21" width="22.7109375" style="2" customWidth="1"/>
    <col min="22" max="22" width="25.140625" style="2" customWidth="1"/>
    <col min="23" max="24" width="9.140625" style="2"/>
    <col min="25" max="16384" width="9.140625" style="1"/>
  </cols>
  <sheetData>
    <row r="1" spans="1:24" x14ac:dyDescent="0.25">
      <c r="N1" s="1" t="s">
        <v>0</v>
      </c>
    </row>
    <row r="2" spans="1:24" x14ac:dyDescent="0.25">
      <c r="N2" s="1" t="s">
        <v>1</v>
      </c>
    </row>
    <row r="3" spans="1:24" s="5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</v>
      </c>
      <c r="O3" s="3"/>
      <c r="Q3" s="3"/>
      <c r="R3" s="3"/>
      <c r="S3" s="3"/>
      <c r="T3" s="3"/>
      <c r="U3" s="6"/>
      <c r="V3" s="6"/>
      <c r="W3" s="6"/>
      <c r="X3" s="6"/>
    </row>
    <row r="4" spans="1:24" s="5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  <c r="O4" s="3"/>
      <c r="Q4" s="3"/>
      <c r="R4" s="3"/>
      <c r="S4" s="3"/>
      <c r="T4" s="3"/>
      <c r="U4" s="6"/>
      <c r="V4" s="6"/>
      <c r="W4" s="6"/>
      <c r="X4" s="6"/>
    </row>
    <row r="5" spans="1:24" ht="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4" ht="18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4" ht="18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10" spans="1:24" ht="35.25" customHeight="1" x14ac:dyDescent="0.25">
      <c r="A10" s="10" t="s">
        <v>6</v>
      </c>
      <c r="B10" s="11" t="s">
        <v>7</v>
      </c>
      <c r="C10" s="11"/>
      <c r="D10" s="11"/>
      <c r="E10" s="11"/>
      <c r="F10" s="11"/>
      <c r="G10" s="10"/>
      <c r="H10" s="10" t="s">
        <v>8</v>
      </c>
      <c r="I10" s="12" t="s">
        <v>9</v>
      </c>
      <c r="J10" s="10" t="s">
        <v>10</v>
      </c>
      <c r="K10" s="10" t="s">
        <v>11</v>
      </c>
      <c r="L10" s="12" t="s">
        <v>12</v>
      </c>
      <c r="M10" s="12" t="s">
        <v>13</v>
      </c>
      <c r="N10" s="13" t="s">
        <v>14</v>
      </c>
      <c r="O10" s="13"/>
      <c r="P10" s="13"/>
      <c r="Q10" s="11" t="s">
        <v>15</v>
      </c>
      <c r="R10" s="11"/>
      <c r="S10" s="11"/>
      <c r="T10" s="12" t="s">
        <v>16</v>
      </c>
      <c r="U10" s="14"/>
      <c r="V10" s="14"/>
    </row>
    <row r="11" spans="1:24" ht="59.25" customHeight="1" x14ac:dyDescent="0.25">
      <c r="A11" s="15"/>
      <c r="B11" s="10" t="s">
        <v>17</v>
      </c>
      <c r="C11" s="10"/>
      <c r="D11" s="10" t="s">
        <v>18</v>
      </c>
      <c r="E11" s="16"/>
      <c r="F11" s="10" t="s">
        <v>19</v>
      </c>
      <c r="G11" s="17"/>
      <c r="H11" s="17"/>
      <c r="I11" s="18"/>
      <c r="J11" s="15"/>
      <c r="K11" s="15"/>
      <c r="L11" s="19"/>
      <c r="M11" s="19"/>
      <c r="N11" s="20" t="s">
        <v>20</v>
      </c>
      <c r="O11" s="21"/>
      <c r="P11" s="12" t="s">
        <v>21</v>
      </c>
      <c r="Q11" s="12" t="s">
        <v>22</v>
      </c>
      <c r="R11" s="12" t="s">
        <v>23</v>
      </c>
      <c r="S11" s="12" t="s">
        <v>24</v>
      </c>
      <c r="T11" s="19"/>
      <c r="U11" s="14"/>
      <c r="V11" s="14"/>
    </row>
    <row r="12" spans="1:24" ht="18.75" customHeight="1" x14ac:dyDescent="0.25">
      <c r="A12" s="17"/>
      <c r="B12" s="17"/>
      <c r="C12" s="17"/>
      <c r="D12" s="17"/>
      <c r="E12" s="22"/>
      <c r="F12" s="17"/>
      <c r="G12" s="22"/>
      <c r="H12" s="22"/>
      <c r="I12" s="23"/>
      <c r="J12" s="17"/>
      <c r="K12" s="17"/>
      <c r="L12" s="18"/>
      <c r="M12" s="18"/>
      <c r="N12" s="24"/>
      <c r="O12" s="25"/>
      <c r="P12" s="18"/>
      <c r="Q12" s="18"/>
      <c r="R12" s="18"/>
      <c r="S12" s="18"/>
      <c r="T12" s="18"/>
      <c r="U12" s="14"/>
      <c r="V12" s="14"/>
    </row>
    <row r="13" spans="1:24" x14ac:dyDescent="0.25">
      <c r="A13" s="26" t="s">
        <v>25</v>
      </c>
      <c r="B13" s="26" t="s">
        <v>26</v>
      </c>
      <c r="C13" s="26" t="s">
        <v>27</v>
      </c>
      <c r="D13" s="26" t="s">
        <v>28</v>
      </c>
      <c r="E13" s="26"/>
      <c r="F13" s="26" t="s">
        <v>29</v>
      </c>
      <c r="G13" s="26"/>
      <c r="H13" s="26"/>
      <c r="I13" s="26"/>
      <c r="J13" s="26" t="s">
        <v>30</v>
      </c>
      <c r="K13" s="26" t="s">
        <v>31</v>
      </c>
      <c r="L13" s="26" t="s">
        <v>32</v>
      </c>
      <c r="M13" s="26" t="s">
        <v>33</v>
      </c>
      <c r="N13" s="27" t="s">
        <v>34</v>
      </c>
      <c r="O13" s="27"/>
      <c r="P13" s="26" t="s">
        <v>35</v>
      </c>
      <c r="Q13" s="26" t="s">
        <v>36</v>
      </c>
      <c r="R13" s="26" t="s">
        <v>37</v>
      </c>
      <c r="S13" s="26" t="s">
        <v>38</v>
      </c>
      <c r="T13" s="26" t="s">
        <v>39</v>
      </c>
    </row>
    <row r="14" spans="1:24" ht="62.25" customHeight="1" x14ac:dyDescent="0.25">
      <c r="A14" s="26">
        <v>1</v>
      </c>
      <c r="B14" s="28" t="s">
        <v>40</v>
      </c>
      <c r="C14" s="26">
        <v>1</v>
      </c>
      <c r="D14" s="28" t="s">
        <v>41</v>
      </c>
      <c r="E14" s="28"/>
      <c r="F14" s="28" t="s">
        <v>41</v>
      </c>
      <c r="G14" s="28"/>
      <c r="H14" s="29" t="s">
        <v>42</v>
      </c>
      <c r="I14" s="28" t="s">
        <v>43</v>
      </c>
      <c r="J14" s="30" t="s">
        <v>44</v>
      </c>
      <c r="K14" s="31" t="s">
        <v>45</v>
      </c>
      <c r="L14" s="31" t="s">
        <v>46</v>
      </c>
      <c r="M14" s="31">
        <v>2019</v>
      </c>
      <c r="N14" s="32">
        <f>[1]SILTAP!$L$56</f>
        <v>951548500</v>
      </c>
      <c r="O14" s="32"/>
      <c r="P14" s="30" t="s">
        <v>47</v>
      </c>
      <c r="Q14" s="26" t="s">
        <v>48</v>
      </c>
      <c r="R14" s="33"/>
      <c r="S14" s="33"/>
      <c r="T14" s="33"/>
      <c r="U14" s="34">
        <f>SUM(N14:N41)</f>
        <v>1908221100</v>
      </c>
      <c r="V14" s="35">
        <f>V119</f>
        <v>466135800</v>
      </c>
    </row>
    <row r="15" spans="1:24" ht="45.75" customHeight="1" x14ac:dyDescent="0.25">
      <c r="A15" s="30"/>
      <c r="B15" s="30"/>
      <c r="C15" s="26">
        <v>2</v>
      </c>
      <c r="D15" s="28" t="s">
        <v>49</v>
      </c>
      <c r="E15" s="28"/>
      <c r="F15" s="28" t="s">
        <v>49</v>
      </c>
      <c r="G15" s="30"/>
      <c r="H15" s="36" t="s">
        <v>50</v>
      </c>
      <c r="I15" s="30" t="s">
        <v>51</v>
      </c>
      <c r="J15" s="30" t="s">
        <v>44</v>
      </c>
      <c r="K15" s="26" t="s">
        <v>52</v>
      </c>
      <c r="L15" s="31" t="s">
        <v>46</v>
      </c>
      <c r="M15" s="31">
        <v>2019</v>
      </c>
      <c r="N15" s="32">
        <f>'[1]OP KANTOR'!$M$110</f>
        <v>258383600</v>
      </c>
      <c r="O15" s="32"/>
      <c r="P15" s="30" t="s">
        <v>47</v>
      </c>
      <c r="Q15" s="26" t="s">
        <v>48</v>
      </c>
      <c r="R15" s="30"/>
      <c r="S15" s="30"/>
      <c r="T15" s="30"/>
      <c r="U15" s="34"/>
    </row>
    <row r="16" spans="1:24" ht="21" customHeight="1" x14ac:dyDescent="0.25">
      <c r="A16" s="30"/>
      <c r="B16" s="30"/>
      <c r="C16" s="26">
        <v>3</v>
      </c>
      <c r="D16" s="30" t="s">
        <v>53</v>
      </c>
      <c r="E16" s="30"/>
      <c r="F16" s="30" t="s">
        <v>53</v>
      </c>
      <c r="G16" s="30"/>
      <c r="H16" s="36" t="s">
        <v>54</v>
      </c>
      <c r="I16" s="30" t="s">
        <v>55</v>
      </c>
      <c r="J16" s="30" t="s">
        <v>44</v>
      </c>
      <c r="K16" s="26" t="s">
        <v>52</v>
      </c>
      <c r="L16" s="31" t="s">
        <v>56</v>
      </c>
      <c r="M16" s="31">
        <v>2019</v>
      </c>
      <c r="N16" s="32">
        <f>'[1]OP BPD'!$M$43</f>
        <v>14021000</v>
      </c>
      <c r="O16" s="32"/>
      <c r="P16" s="30" t="s">
        <v>47</v>
      </c>
      <c r="Q16" s="26" t="s">
        <v>48</v>
      </c>
      <c r="R16" s="30"/>
      <c r="S16" s="30"/>
      <c r="T16" s="30"/>
    </row>
    <row r="17" spans="1:22" ht="21" customHeight="1" x14ac:dyDescent="0.25">
      <c r="A17" s="30"/>
      <c r="B17" s="30"/>
      <c r="C17" s="26">
        <v>4</v>
      </c>
      <c r="D17" s="30" t="s">
        <v>57</v>
      </c>
      <c r="E17" s="30"/>
      <c r="F17" s="30" t="s">
        <v>57</v>
      </c>
      <c r="G17" s="30"/>
      <c r="H17" s="36" t="s">
        <v>58</v>
      </c>
      <c r="I17" s="30" t="s">
        <v>59</v>
      </c>
      <c r="J17" s="30" t="s">
        <v>44</v>
      </c>
      <c r="K17" s="26" t="s">
        <v>60</v>
      </c>
      <c r="L17" s="31" t="s">
        <v>61</v>
      </c>
      <c r="M17" s="31">
        <v>2019</v>
      </c>
      <c r="N17" s="32">
        <f>'[1]OP RT'!$M$31</f>
        <v>52712500</v>
      </c>
      <c r="O17" s="32"/>
      <c r="P17" s="30" t="s">
        <v>47</v>
      </c>
      <c r="Q17" s="26" t="s">
        <v>48</v>
      </c>
      <c r="R17" s="30"/>
      <c r="S17" s="30"/>
      <c r="T17" s="30"/>
      <c r="V17" s="34">
        <f>SUM(N14:N17)</f>
        <v>1276665600</v>
      </c>
    </row>
    <row r="18" spans="1:22" ht="21" customHeight="1" x14ac:dyDescent="0.25">
      <c r="A18" s="30"/>
      <c r="B18" s="30"/>
      <c r="C18" s="26">
        <v>5</v>
      </c>
      <c r="D18" s="30" t="s">
        <v>62</v>
      </c>
      <c r="E18" s="30"/>
      <c r="F18" s="30" t="s">
        <v>62</v>
      </c>
      <c r="G18" s="28" t="s">
        <v>63</v>
      </c>
      <c r="H18" s="36" t="s">
        <v>64</v>
      </c>
      <c r="I18" s="30" t="s">
        <v>59</v>
      </c>
      <c r="J18" s="30" t="s">
        <v>44</v>
      </c>
      <c r="K18" s="26" t="s">
        <v>52</v>
      </c>
      <c r="L18" s="31" t="s">
        <v>65</v>
      </c>
      <c r="M18" s="31">
        <v>2019</v>
      </c>
      <c r="N18" s="32">
        <f>'[1]OP LKD'!$M$49</f>
        <v>86215000</v>
      </c>
      <c r="O18" s="32"/>
      <c r="P18" s="30" t="s">
        <v>47</v>
      </c>
      <c r="Q18" s="26" t="s">
        <v>48</v>
      </c>
      <c r="R18" s="30"/>
      <c r="S18" s="30"/>
      <c r="T18" s="30"/>
      <c r="V18" s="34"/>
    </row>
    <row r="19" spans="1:22" ht="30.75" customHeight="1" x14ac:dyDescent="0.25">
      <c r="A19" s="30"/>
      <c r="B19" s="30"/>
      <c r="C19" s="26">
        <v>6</v>
      </c>
      <c r="D19" s="28" t="s">
        <v>66</v>
      </c>
      <c r="E19" s="28"/>
      <c r="F19" s="28" t="s">
        <v>66</v>
      </c>
      <c r="G19" s="30"/>
      <c r="H19" s="36" t="s">
        <v>67</v>
      </c>
      <c r="I19" s="30" t="s">
        <v>59</v>
      </c>
      <c r="J19" s="30" t="s">
        <v>44</v>
      </c>
      <c r="K19" s="26" t="s">
        <v>52</v>
      </c>
      <c r="L19" s="31" t="s">
        <v>68</v>
      </c>
      <c r="M19" s="31">
        <v>2019</v>
      </c>
      <c r="N19" s="32">
        <v>29888000</v>
      </c>
      <c r="O19" s="32"/>
      <c r="P19" s="30" t="s">
        <v>47</v>
      </c>
      <c r="Q19" s="26" t="s">
        <v>48</v>
      </c>
      <c r="R19" s="30"/>
      <c r="S19" s="30"/>
      <c r="T19" s="30"/>
      <c r="V19" s="34">
        <f>U19*20000</f>
        <v>0</v>
      </c>
    </row>
    <row r="20" spans="1:22" ht="30.75" customHeight="1" x14ac:dyDescent="0.25">
      <c r="A20" s="30"/>
      <c r="B20" s="30"/>
      <c r="C20" s="26">
        <v>7</v>
      </c>
      <c r="D20" s="28" t="s">
        <v>69</v>
      </c>
      <c r="E20" s="28"/>
      <c r="F20" s="28" t="str">
        <f>D20</f>
        <v>Pemilihan dan pelantikan Lurah Desa</v>
      </c>
      <c r="G20" s="28"/>
      <c r="H20" s="31"/>
      <c r="I20" s="28"/>
      <c r="J20" s="30" t="s">
        <v>44</v>
      </c>
      <c r="K20" s="26" t="s">
        <v>70</v>
      </c>
      <c r="L20" s="31" t="s">
        <v>71</v>
      </c>
      <c r="M20" s="31">
        <v>2019</v>
      </c>
      <c r="N20" s="32">
        <f>'[1]Pemilhan dan pelantikan lurah'!$M$24</f>
        <v>6200000</v>
      </c>
      <c r="O20" s="32"/>
      <c r="P20" s="28" t="s">
        <v>72</v>
      </c>
      <c r="Q20" s="26" t="s">
        <v>48</v>
      </c>
      <c r="R20" s="30"/>
      <c r="S20" s="30"/>
      <c r="T20" s="30"/>
      <c r="V20" s="34"/>
    </row>
    <row r="21" spans="1:22" ht="45.75" customHeight="1" x14ac:dyDescent="0.25">
      <c r="A21" s="30"/>
      <c r="B21" s="30"/>
      <c r="C21" s="26">
        <v>8</v>
      </c>
      <c r="D21" s="28" t="s">
        <v>73</v>
      </c>
      <c r="E21" s="28"/>
      <c r="F21" s="28" t="s">
        <v>73</v>
      </c>
      <c r="G21" s="30"/>
      <c r="H21" s="36" t="s">
        <v>74</v>
      </c>
      <c r="I21" s="30" t="s">
        <v>55</v>
      </c>
      <c r="J21" s="30" t="s">
        <v>44</v>
      </c>
      <c r="K21" s="26" t="s">
        <v>75</v>
      </c>
      <c r="L21" s="31" t="s">
        <v>71</v>
      </c>
      <c r="M21" s="31">
        <v>2019</v>
      </c>
      <c r="N21" s="32">
        <f>[2]MUSDUS!$M$38</f>
        <v>12586000</v>
      </c>
      <c r="O21" s="32"/>
      <c r="P21" s="30" t="s">
        <v>47</v>
      </c>
      <c r="Q21" s="26" t="s">
        <v>48</v>
      </c>
      <c r="R21" s="33"/>
      <c r="S21" s="30"/>
      <c r="T21" s="30"/>
      <c r="V21" s="34"/>
    </row>
    <row r="22" spans="1:22" ht="30.75" customHeight="1" x14ac:dyDescent="0.25">
      <c r="A22" s="30"/>
      <c r="B22" s="30"/>
      <c r="C22" s="26">
        <v>9</v>
      </c>
      <c r="D22" s="28" t="s">
        <v>76</v>
      </c>
      <c r="E22" s="28"/>
      <c r="F22" s="28" t="s">
        <v>76</v>
      </c>
      <c r="G22" s="30"/>
      <c r="H22" s="36" t="s">
        <v>77</v>
      </c>
      <c r="I22" s="30" t="s">
        <v>55</v>
      </c>
      <c r="J22" s="30" t="s">
        <v>44</v>
      </c>
      <c r="K22" s="26" t="s">
        <v>75</v>
      </c>
      <c r="L22" s="31" t="s">
        <v>71</v>
      </c>
      <c r="M22" s="31">
        <v>2019</v>
      </c>
      <c r="N22" s="32">
        <f>[2]MUDES!$M$38</f>
        <v>13703000</v>
      </c>
      <c r="O22" s="32"/>
      <c r="P22" s="30" t="s">
        <v>47</v>
      </c>
      <c r="Q22" s="26" t="s">
        <v>48</v>
      </c>
      <c r="R22" s="30"/>
      <c r="S22" s="30"/>
      <c r="T22" s="30"/>
      <c r="V22" s="34"/>
    </row>
    <row r="23" spans="1:22" ht="30.75" customHeight="1" x14ac:dyDescent="0.25">
      <c r="A23" s="30"/>
      <c r="B23" s="30"/>
      <c r="C23" s="26">
        <v>10</v>
      </c>
      <c r="D23" s="28" t="s">
        <v>78</v>
      </c>
      <c r="E23" s="28"/>
      <c r="F23" s="28" t="s">
        <v>78</v>
      </c>
      <c r="G23" s="30"/>
      <c r="H23" s="36" t="s">
        <v>79</v>
      </c>
      <c r="I23" s="30" t="s">
        <v>55</v>
      </c>
      <c r="J23" s="30" t="s">
        <v>44</v>
      </c>
      <c r="K23" s="26" t="s">
        <v>75</v>
      </c>
      <c r="L23" s="31" t="s">
        <v>71</v>
      </c>
      <c r="M23" s="31">
        <v>2019</v>
      </c>
      <c r="N23" s="32">
        <f>[2]MUSRENBANG!$M$38</f>
        <v>10020000</v>
      </c>
      <c r="O23" s="32"/>
      <c r="P23" s="30" t="s">
        <v>47</v>
      </c>
      <c r="Q23" s="26" t="s">
        <v>48</v>
      </c>
      <c r="R23" s="30"/>
      <c r="S23" s="30"/>
      <c r="T23" s="30"/>
      <c r="V23" s="34"/>
    </row>
    <row r="24" spans="1:22" ht="30.75" customHeight="1" x14ac:dyDescent="0.25">
      <c r="A24" s="30"/>
      <c r="B24" s="30"/>
      <c r="C24" s="26">
        <v>11</v>
      </c>
      <c r="D24" s="28" t="s">
        <v>80</v>
      </c>
      <c r="E24" s="28" t="s">
        <v>80</v>
      </c>
      <c r="F24" s="28" t="s">
        <v>80</v>
      </c>
      <c r="G24" s="28"/>
      <c r="H24" s="31"/>
      <c r="I24" s="28"/>
      <c r="J24" s="30" t="s">
        <v>44</v>
      </c>
      <c r="K24" s="26" t="s">
        <v>75</v>
      </c>
      <c r="L24" s="31" t="s">
        <v>71</v>
      </c>
      <c r="M24" s="31">
        <v>2019</v>
      </c>
      <c r="N24" s="32">
        <f>[1]RPJMD!$M$45</f>
        <v>7647000</v>
      </c>
      <c r="O24" s="32"/>
      <c r="P24" s="28" t="s">
        <v>72</v>
      </c>
      <c r="Q24" s="26" t="s">
        <v>48</v>
      </c>
      <c r="R24" s="30"/>
      <c r="S24" s="30"/>
      <c r="T24" s="30"/>
      <c r="V24" s="34"/>
    </row>
    <row r="25" spans="1:22" ht="30.75" customHeight="1" x14ac:dyDescent="0.25">
      <c r="A25" s="30"/>
      <c r="B25" s="30"/>
      <c r="C25" s="26">
        <v>12</v>
      </c>
      <c r="D25" s="28" t="s">
        <v>81</v>
      </c>
      <c r="E25" s="28"/>
      <c r="F25" s="28" t="s">
        <v>81</v>
      </c>
      <c r="G25" s="28"/>
      <c r="H25" s="29" t="s">
        <v>82</v>
      </c>
      <c r="I25" s="28" t="s">
        <v>55</v>
      </c>
      <c r="J25" s="30" t="s">
        <v>44</v>
      </c>
      <c r="K25" s="26" t="s">
        <v>75</v>
      </c>
      <c r="L25" s="31" t="s">
        <v>71</v>
      </c>
      <c r="M25" s="31">
        <v>2019</v>
      </c>
      <c r="N25" s="32">
        <f>[2]RKP!$M$49</f>
        <v>8358000</v>
      </c>
      <c r="O25" s="32"/>
      <c r="P25" s="30" t="s">
        <v>47</v>
      </c>
      <c r="Q25" s="26" t="s">
        <v>48</v>
      </c>
      <c r="R25" s="30"/>
      <c r="S25" s="30"/>
      <c r="T25" s="30"/>
      <c r="V25" s="34"/>
    </row>
    <row r="26" spans="1:22" ht="62.25" customHeight="1" x14ac:dyDescent="0.25">
      <c r="A26" s="30"/>
      <c r="B26" s="30"/>
      <c r="C26" s="26">
        <v>13</v>
      </c>
      <c r="D26" s="28" t="s">
        <v>83</v>
      </c>
      <c r="E26" s="28"/>
      <c r="F26" s="28" t="s">
        <v>84</v>
      </c>
      <c r="G26" s="28"/>
      <c r="H26" s="29" t="s">
        <v>85</v>
      </c>
      <c r="I26" s="28" t="s">
        <v>43</v>
      </c>
      <c r="J26" s="30" t="s">
        <v>44</v>
      </c>
      <c r="K26" s="26" t="s">
        <v>75</v>
      </c>
      <c r="L26" s="31" t="s">
        <v>71</v>
      </c>
      <c r="M26" s="31">
        <v>2019</v>
      </c>
      <c r="N26" s="32">
        <f>[2]APBDES!$M$44</f>
        <v>10692000</v>
      </c>
      <c r="O26" s="32"/>
      <c r="P26" s="30" t="s">
        <v>47</v>
      </c>
      <c r="Q26" s="26" t="s">
        <v>48</v>
      </c>
      <c r="R26" s="30"/>
      <c r="S26" s="30"/>
      <c r="T26" s="30"/>
      <c r="V26" s="34"/>
    </row>
    <row r="27" spans="1:22" ht="62.25" customHeight="1" x14ac:dyDescent="0.25">
      <c r="A27" s="30"/>
      <c r="B27" s="30"/>
      <c r="C27" s="26">
        <v>14</v>
      </c>
      <c r="D27" s="28" t="s">
        <v>86</v>
      </c>
      <c r="E27" s="28"/>
      <c r="F27" s="28" t="s">
        <v>87</v>
      </c>
      <c r="G27" s="28"/>
      <c r="H27" s="29" t="s">
        <v>88</v>
      </c>
      <c r="I27" s="28" t="s">
        <v>43</v>
      </c>
      <c r="J27" s="30" t="s">
        <v>44</v>
      </c>
      <c r="K27" s="26" t="s">
        <v>75</v>
      </c>
      <c r="L27" s="31" t="s">
        <v>71</v>
      </c>
      <c r="M27" s="31">
        <v>2019</v>
      </c>
      <c r="N27" s="32">
        <f>'[2]PERTGG APBDES'!$M$44</f>
        <v>5831000</v>
      </c>
      <c r="O27" s="32"/>
      <c r="P27" s="30" t="s">
        <v>47</v>
      </c>
      <c r="Q27" s="26" t="s">
        <v>48</v>
      </c>
      <c r="R27" s="30"/>
      <c r="S27" s="30"/>
      <c r="T27" s="30"/>
      <c r="V27" s="34"/>
    </row>
    <row r="28" spans="1:22" ht="30.75" customHeight="1" x14ac:dyDescent="0.25">
      <c r="A28" s="30"/>
      <c r="B28" s="30"/>
      <c r="C28" s="26">
        <v>15</v>
      </c>
      <c r="D28" s="28" t="s">
        <v>89</v>
      </c>
      <c r="E28" s="28"/>
      <c r="F28" s="28" t="s">
        <v>89</v>
      </c>
      <c r="G28" s="28"/>
      <c r="H28" s="29" t="s">
        <v>90</v>
      </c>
      <c r="I28" s="28" t="s">
        <v>55</v>
      </c>
      <c r="J28" s="30" t="s">
        <v>44</v>
      </c>
      <c r="K28" s="26" t="s">
        <v>75</v>
      </c>
      <c r="L28" s="31" t="s">
        <v>71</v>
      </c>
      <c r="M28" s="31">
        <v>2019</v>
      </c>
      <c r="N28" s="32">
        <v>4568000</v>
      </c>
      <c r="O28" s="32"/>
      <c r="P28" s="30" t="s">
        <v>47</v>
      </c>
      <c r="Q28" s="26" t="s">
        <v>48</v>
      </c>
      <c r="R28" s="30"/>
      <c r="S28" s="30"/>
      <c r="T28" s="30"/>
      <c r="V28" s="34"/>
    </row>
    <row r="29" spans="1:22" ht="45.75" customHeight="1" x14ac:dyDescent="0.25">
      <c r="A29" s="30"/>
      <c r="B29" s="30"/>
      <c r="C29" s="26">
        <v>16</v>
      </c>
      <c r="D29" s="28" t="s">
        <v>91</v>
      </c>
      <c r="E29" s="28" t="s">
        <v>92</v>
      </c>
      <c r="F29" s="28" t="s">
        <v>92</v>
      </c>
      <c r="G29" s="28"/>
      <c r="H29" s="29" t="s">
        <v>93</v>
      </c>
      <c r="I29" s="28" t="s">
        <v>55</v>
      </c>
      <c r="J29" s="30" t="s">
        <v>44</v>
      </c>
      <c r="K29" s="26" t="s">
        <v>52</v>
      </c>
      <c r="L29" s="31" t="s">
        <v>71</v>
      </c>
      <c r="M29" s="31">
        <v>2019</v>
      </c>
      <c r="N29" s="32">
        <f>'[2]RANC PERDES'!$M$44</f>
        <v>15468000</v>
      </c>
      <c r="O29" s="32"/>
      <c r="P29" s="30" t="s">
        <v>47</v>
      </c>
      <c r="Q29" s="26" t="s">
        <v>48</v>
      </c>
      <c r="R29" s="30"/>
      <c r="S29" s="30"/>
      <c r="T29" s="30"/>
      <c r="V29" s="34"/>
    </row>
    <row r="30" spans="1:22" ht="30.75" customHeight="1" x14ac:dyDescent="0.25">
      <c r="A30" s="30"/>
      <c r="B30" s="30"/>
      <c r="C30" s="26">
        <v>17</v>
      </c>
      <c r="D30" s="28" t="s">
        <v>94</v>
      </c>
      <c r="E30" s="28"/>
      <c r="F30" s="28" t="s">
        <v>94</v>
      </c>
      <c r="G30" s="28"/>
      <c r="H30" s="31"/>
      <c r="I30" s="28"/>
      <c r="J30" s="30" t="s">
        <v>44</v>
      </c>
      <c r="K30" s="26" t="s">
        <v>75</v>
      </c>
      <c r="L30" s="31" t="s">
        <v>71</v>
      </c>
      <c r="M30" s="31">
        <v>2019</v>
      </c>
      <c r="N30" s="32">
        <f>'[1]PAKAIAN DINAS'!$M$23</f>
        <v>22200000</v>
      </c>
      <c r="O30" s="32"/>
      <c r="P30" s="28" t="s">
        <v>72</v>
      </c>
      <c r="Q30" s="26" t="s">
        <v>48</v>
      </c>
      <c r="R30" s="30"/>
      <c r="S30" s="30"/>
      <c r="T30" s="30"/>
      <c r="V30" s="34"/>
    </row>
    <row r="31" spans="1:22" ht="45.75" customHeight="1" x14ac:dyDescent="0.25">
      <c r="A31" s="30"/>
      <c r="B31" s="30"/>
      <c r="C31" s="26">
        <v>18</v>
      </c>
      <c r="D31" s="28" t="s">
        <v>95</v>
      </c>
      <c r="E31" s="28"/>
      <c r="F31" s="28" t="s">
        <v>95</v>
      </c>
      <c r="G31" s="28"/>
      <c r="H31" s="29" t="s">
        <v>96</v>
      </c>
      <c r="I31" s="28" t="s">
        <v>59</v>
      </c>
      <c r="J31" s="30" t="s">
        <v>44</v>
      </c>
      <c r="K31" s="26" t="s">
        <v>52</v>
      </c>
      <c r="L31" s="31" t="s">
        <v>71</v>
      </c>
      <c r="M31" s="31">
        <v>2019</v>
      </c>
      <c r="N31" s="32">
        <f>'[1]RAKOR PEM'!$M$32</f>
        <v>10780000</v>
      </c>
      <c r="O31" s="32"/>
      <c r="P31" s="30" t="s">
        <v>47</v>
      </c>
      <c r="Q31" s="26" t="s">
        <v>48</v>
      </c>
      <c r="R31" s="30"/>
      <c r="S31" s="30"/>
      <c r="T31" s="30"/>
      <c r="V31" s="34"/>
    </row>
    <row r="32" spans="1:22" ht="73.5" customHeight="1" x14ac:dyDescent="0.25">
      <c r="A32" s="30"/>
      <c r="B32" s="30"/>
      <c r="C32" s="26">
        <v>19</v>
      </c>
      <c r="D32" s="28" t="s">
        <v>97</v>
      </c>
      <c r="E32" s="28"/>
      <c r="F32" s="28" t="s">
        <v>97</v>
      </c>
      <c r="G32" s="28"/>
      <c r="H32" s="29" t="s">
        <v>98</v>
      </c>
      <c r="I32" s="28" t="s">
        <v>51</v>
      </c>
      <c r="J32" s="30" t="s">
        <v>44</v>
      </c>
      <c r="K32" s="26" t="s">
        <v>75</v>
      </c>
      <c r="L32" s="31" t="s">
        <v>71</v>
      </c>
      <c r="M32" s="31">
        <v>2019</v>
      </c>
      <c r="N32" s="32">
        <f>[1]SID!$M$40</f>
        <v>29234000</v>
      </c>
      <c r="O32" s="32"/>
      <c r="P32" s="30" t="s">
        <v>47</v>
      </c>
      <c r="Q32" s="26" t="s">
        <v>48</v>
      </c>
      <c r="R32" s="30"/>
      <c r="S32" s="30"/>
      <c r="T32" s="30"/>
      <c r="V32" s="34"/>
    </row>
    <row r="33" spans="1:22" ht="51" customHeight="1" x14ac:dyDescent="0.25">
      <c r="A33" s="30"/>
      <c r="B33" s="30"/>
      <c r="C33" s="26">
        <v>20</v>
      </c>
      <c r="D33" s="28" t="s">
        <v>99</v>
      </c>
      <c r="E33" s="28"/>
      <c r="F33" s="28" t="s">
        <v>99</v>
      </c>
      <c r="G33" s="28"/>
      <c r="H33" s="29" t="s">
        <v>100</v>
      </c>
      <c r="I33" s="28" t="s">
        <v>59</v>
      </c>
      <c r="J33" s="30" t="s">
        <v>44</v>
      </c>
      <c r="K33" s="26" t="s">
        <v>52</v>
      </c>
      <c r="L33" s="31" t="s">
        <v>71</v>
      </c>
      <c r="M33" s="31">
        <v>2019</v>
      </c>
      <c r="N33" s="32">
        <f>[2]MONOGRAFI!$M$37</f>
        <v>9178000</v>
      </c>
      <c r="O33" s="32"/>
      <c r="P33" s="30" t="s">
        <v>47</v>
      </c>
      <c r="Q33" s="26" t="s">
        <v>48</v>
      </c>
      <c r="R33" s="30"/>
      <c r="S33" s="30"/>
      <c r="T33" s="30"/>
      <c r="V33" s="34"/>
    </row>
    <row r="34" spans="1:22" ht="51" customHeight="1" x14ac:dyDescent="0.25">
      <c r="A34" s="30"/>
      <c r="B34" s="30"/>
      <c r="C34" s="26">
        <v>21</v>
      </c>
      <c r="D34" s="28" t="s">
        <v>101</v>
      </c>
      <c r="E34" s="28"/>
      <c r="F34" s="28" t="s">
        <v>101</v>
      </c>
      <c r="G34" s="28"/>
      <c r="H34" s="29" t="s">
        <v>102</v>
      </c>
      <c r="I34" s="28" t="s">
        <v>51</v>
      </c>
      <c r="J34" s="30" t="s">
        <v>44</v>
      </c>
      <c r="K34" s="26" t="s">
        <v>75</v>
      </c>
      <c r="L34" s="31" t="s">
        <v>71</v>
      </c>
      <c r="M34" s="31">
        <v>2019</v>
      </c>
      <c r="N34" s="32">
        <f>'[1]PENGEL ARSIP'!$M$51</f>
        <v>61544500</v>
      </c>
      <c r="O34" s="32"/>
      <c r="P34" s="30" t="s">
        <v>47</v>
      </c>
      <c r="Q34" s="26" t="s">
        <v>48</v>
      </c>
      <c r="R34" s="30"/>
      <c r="S34" s="30"/>
      <c r="T34" s="30"/>
      <c r="V34" s="34"/>
    </row>
    <row r="35" spans="1:22" ht="51" customHeight="1" x14ac:dyDescent="0.25">
      <c r="A35" s="30"/>
      <c r="B35" s="30"/>
      <c r="C35" s="26">
        <v>22</v>
      </c>
      <c r="D35" s="28" t="s">
        <v>103</v>
      </c>
      <c r="E35" s="28"/>
      <c r="F35" s="28" t="s">
        <v>103</v>
      </c>
      <c r="G35" s="28"/>
      <c r="H35" s="29" t="s">
        <v>104</v>
      </c>
      <c r="I35" s="28" t="s">
        <v>43</v>
      </c>
      <c r="J35" s="30" t="s">
        <v>44</v>
      </c>
      <c r="K35" s="26" t="s">
        <v>75</v>
      </c>
      <c r="L35" s="31" t="s">
        <v>71</v>
      </c>
      <c r="M35" s="31">
        <v>2019</v>
      </c>
      <c r="N35" s="32">
        <v>34639000</v>
      </c>
      <c r="O35" s="32"/>
      <c r="P35" s="30" t="s">
        <v>47</v>
      </c>
      <c r="Q35" s="26" t="s">
        <v>48</v>
      </c>
      <c r="R35" s="30"/>
      <c r="S35" s="30"/>
      <c r="T35" s="30"/>
      <c r="V35" s="34"/>
    </row>
    <row r="36" spans="1:22" ht="51" customHeight="1" x14ac:dyDescent="0.25">
      <c r="A36" s="30"/>
      <c r="B36" s="30"/>
      <c r="C36" s="26">
        <v>23</v>
      </c>
      <c r="D36" s="28" t="s">
        <v>105</v>
      </c>
      <c r="E36" s="28"/>
      <c r="F36" s="28" t="s">
        <v>105</v>
      </c>
      <c r="G36" s="28"/>
      <c r="H36" s="29" t="s">
        <v>106</v>
      </c>
      <c r="I36" s="28" t="s">
        <v>51</v>
      </c>
      <c r="J36" s="30" t="s">
        <v>44</v>
      </c>
      <c r="K36" s="26" t="s">
        <v>75</v>
      </c>
      <c r="L36" s="31" t="s">
        <v>71</v>
      </c>
      <c r="M36" s="31">
        <v>2019</v>
      </c>
      <c r="N36" s="32">
        <f>'[1]IVEN ASET'!$M$40</f>
        <v>29358000</v>
      </c>
      <c r="O36" s="32"/>
      <c r="P36" s="30" t="s">
        <v>47</v>
      </c>
      <c r="Q36" s="26" t="s">
        <v>48</v>
      </c>
      <c r="R36" s="30"/>
      <c r="S36" s="30"/>
      <c r="T36" s="30"/>
      <c r="V36" s="34"/>
    </row>
    <row r="37" spans="1:22" ht="60" x14ac:dyDescent="0.25">
      <c r="A37" s="30"/>
      <c r="B37" s="30"/>
      <c r="C37" s="26">
        <v>24</v>
      </c>
      <c r="D37" s="28" t="s">
        <v>107</v>
      </c>
      <c r="E37" s="28"/>
      <c r="F37" s="28" t="s">
        <v>108</v>
      </c>
      <c r="G37" s="28"/>
      <c r="H37" s="29" t="s">
        <v>109</v>
      </c>
      <c r="I37" s="28" t="s">
        <v>59</v>
      </c>
      <c r="J37" s="30" t="s">
        <v>110</v>
      </c>
      <c r="K37" s="26" t="s">
        <v>75</v>
      </c>
      <c r="L37" s="31" t="s">
        <v>71</v>
      </c>
      <c r="M37" s="31">
        <v>2019</v>
      </c>
      <c r="N37" s="32">
        <f>'[1]UPDATING RT'!$M$38</f>
        <v>85617000</v>
      </c>
      <c r="O37" s="32"/>
      <c r="P37" s="30" t="s">
        <v>47</v>
      </c>
      <c r="Q37" s="26" t="s">
        <v>48</v>
      </c>
      <c r="R37" s="30"/>
      <c r="S37" s="30"/>
      <c r="T37" s="30"/>
    </row>
    <row r="38" spans="1:22" ht="45" x14ac:dyDescent="0.25">
      <c r="A38" s="30"/>
      <c r="B38" s="30"/>
      <c r="C38" s="26">
        <v>25</v>
      </c>
      <c r="D38" s="28" t="s">
        <v>111</v>
      </c>
      <c r="E38" s="28"/>
      <c r="F38" s="28" t="s">
        <v>111</v>
      </c>
      <c r="G38" s="28"/>
      <c r="H38" s="31"/>
      <c r="I38" s="28"/>
      <c r="J38" s="30" t="s">
        <v>44</v>
      </c>
      <c r="K38" s="26" t="s">
        <v>75</v>
      </c>
      <c r="L38" s="31" t="s">
        <v>71</v>
      </c>
      <c r="M38" s="31">
        <v>2019</v>
      </c>
      <c r="N38" s="32">
        <v>5418000</v>
      </c>
      <c r="O38" s="32"/>
      <c r="P38" s="30" t="s">
        <v>47</v>
      </c>
      <c r="Q38" s="26" t="s">
        <v>48</v>
      </c>
      <c r="R38" s="30"/>
      <c r="S38" s="30"/>
      <c r="T38" s="30"/>
      <c r="V38" s="34">
        <f>4142065400*30%</f>
        <v>1242619620</v>
      </c>
    </row>
    <row r="39" spans="1:22" ht="30" x14ac:dyDescent="0.25">
      <c r="A39" s="30"/>
      <c r="B39" s="30"/>
      <c r="C39" s="26">
        <v>26</v>
      </c>
      <c r="D39" s="28" t="s">
        <v>112</v>
      </c>
      <c r="E39" s="28"/>
      <c r="F39" s="28" t="s">
        <v>112</v>
      </c>
      <c r="G39" s="28"/>
      <c r="H39" s="29" t="s">
        <v>113</v>
      </c>
      <c r="I39" s="28" t="s">
        <v>59</v>
      </c>
      <c r="J39" s="30" t="s">
        <v>44</v>
      </c>
      <c r="K39" s="26" t="s">
        <v>75</v>
      </c>
      <c r="L39" s="31" t="s">
        <v>71</v>
      </c>
      <c r="M39" s="31">
        <v>2019</v>
      </c>
      <c r="N39" s="32">
        <f>'[3]PENGEL TANAH'!$M$37</f>
        <v>1669000</v>
      </c>
      <c r="O39" s="32"/>
      <c r="P39" s="30" t="s">
        <v>47</v>
      </c>
      <c r="Q39" s="26" t="s">
        <v>48</v>
      </c>
      <c r="R39" s="30"/>
      <c r="S39" s="30"/>
      <c r="T39" s="30"/>
    </row>
    <row r="40" spans="1:22" x14ac:dyDescent="0.25">
      <c r="A40" s="30"/>
      <c r="B40" s="30"/>
      <c r="C40" s="26">
        <v>27</v>
      </c>
      <c r="D40" s="30" t="s">
        <v>114</v>
      </c>
      <c r="E40" s="30"/>
      <c r="F40" s="30" t="s">
        <v>114</v>
      </c>
      <c r="G40" s="30"/>
      <c r="H40" s="36" t="s">
        <v>115</v>
      </c>
      <c r="I40" s="30" t="s">
        <v>55</v>
      </c>
      <c r="J40" s="30" t="s">
        <v>44</v>
      </c>
      <c r="K40" s="31" t="s">
        <v>116</v>
      </c>
      <c r="L40" s="31" t="s">
        <v>56</v>
      </c>
      <c r="M40" s="31">
        <v>2019</v>
      </c>
      <c r="N40" s="32">
        <f>'[1]TUNJ BPD'!$M$27</f>
        <v>65880000</v>
      </c>
      <c r="O40" s="32"/>
      <c r="P40" s="30" t="s">
        <v>47</v>
      </c>
      <c r="Q40" s="26" t="s">
        <v>48</v>
      </c>
      <c r="R40" s="30"/>
      <c r="S40" s="30"/>
      <c r="T40" s="30"/>
    </row>
    <row r="41" spans="1:22" ht="49.5" customHeight="1" x14ac:dyDescent="0.25">
      <c r="A41" s="30"/>
      <c r="B41" s="30"/>
      <c r="C41" s="26">
        <v>28</v>
      </c>
      <c r="D41" s="28" t="s">
        <v>117</v>
      </c>
      <c r="E41" s="28"/>
      <c r="F41" s="28" t="s">
        <v>117</v>
      </c>
      <c r="G41" s="28" t="s">
        <v>118</v>
      </c>
      <c r="H41" s="29" t="s">
        <v>98</v>
      </c>
      <c r="I41" s="28" t="s">
        <v>59</v>
      </c>
      <c r="J41" s="30" t="s">
        <v>44</v>
      </c>
      <c r="K41" s="26" t="s">
        <v>75</v>
      </c>
      <c r="L41" s="31" t="s">
        <v>71</v>
      </c>
      <c r="M41" s="31">
        <v>2019</v>
      </c>
      <c r="N41" s="32">
        <f>'[1]RAKOR DUK'!$M$36</f>
        <v>64862000</v>
      </c>
      <c r="O41" s="32"/>
      <c r="P41" s="30" t="s">
        <v>47</v>
      </c>
      <c r="Q41" s="26" t="s">
        <v>48</v>
      </c>
      <c r="R41" s="30"/>
      <c r="S41" s="30"/>
      <c r="T41" s="30"/>
      <c r="U41" s="34"/>
      <c r="V41" s="34">
        <f>SUM(N14:N41)</f>
        <v>1908221100</v>
      </c>
    </row>
    <row r="42" spans="1:22" ht="45" x14ac:dyDescent="0.25">
      <c r="A42" s="26">
        <v>2</v>
      </c>
      <c r="B42" s="30" t="s">
        <v>119</v>
      </c>
      <c r="C42" s="26">
        <v>1</v>
      </c>
      <c r="D42" s="28" t="s">
        <v>120</v>
      </c>
      <c r="E42" s="28" t="s">
        <v>120</v>
      </c>
      <c r="F42" s="28" t="s">
        <v>120</v>
      </c>
      <c r="G42" s="30"/>
      <c r="H42" s="36" t="s">
        <v>121</v>
      </c>
      <c r="I42" s="30" t="s">
        <v>122</v>
      </c>
      <c r="J42" s="30" t="s">
        <v>123</v>
      </c>
      <c r="K42" s="26" t="s">
        <v>75</v>
      </c>
      <c r="L42" s="31" t="s">
        <v>71</v>
      </c>
      <c r="M42" s="31">
        <v>2019</v>
      </c>
      <c r="N42" s="32">
        <f>'[4]KIOS DESA'!$M$61</f>
        <v>112620000</v>
      </c>
      <c r="O42" s="32">
        <v>112315000</v>
      </c>
      <c r="P42" s="30" t="s">
        <v>47</v>
      </c>
      <c r="Q42" s="26" t="s">
        <v>48</v>
      </c>
      <c r="R42" s="30"/>
      <c r="S42" s="30"/>
      <c r="T42" s="30"/>
      <c r="U42" s="34">
        <f>SUM(N42:N54)</f>
        <v>1743897600</v>
      </c>
    </row>
    <row r="43" spans="1:22" ht="45" x14ac:dyDescent="0.25">
      <c r="A43" s="26"/>
      <c r="B43" s="30"/>
      <c r="C43" s="26">
        <v>2</v>
      </c>
      <c r="D43" s="37" t="s">
        <v>124</v>
      </c>
      <c r="E43" s="37" t="s">
        <v>124</v>
      </c>
      <c r="F43" s="37" t="s">
        <v>124</v>
      </c>
      <c r="G43" s="38"/>
      <c r="H43" s="31"/>
      <c r="I43" s="30"/>
      <c r="J43" s="28" t="s">
        <v>125</v>
      </c>
      <c r="K43" s="26" t="s">
        <v>126</v>
      </c>
      <c r="L43" s="28" t="s">
        <v>127</v>
      </c>
      <c r="M43" s="31">
        <v>2019</v>
      </c>
      <c r="N43" s="32">
        <f>'[4]TK Sambikerep'!$M$60</f>
        <v>60427600</v>
      </c>
      <c r="O43" s="32">
        <v>10650500</v>
      </c>
      <c r="P43" s="30" t="s">
        <v>47</v>
      </c>
      <c r="Q43" s="26" t="s">
        <v>48</v>
      </c>
      <c r="R43" s="30"/>
      <c r="S43" s="30"/>
      <c r="T43" s="30"/>
      <c r="U43" s="34"/>
    </row>
    <row r="44" spans="1:22" ht="60" x14ac:dyDescent="0.25">
      <c r="A44" s="26"/>
      <c r="B44" s="30"/>
      <c r="C44" s="26">
        <v>3</v>
      </c>
      <c r="D44" s="37" t="s">
        <v>128</v>
      </c>
      <c r="E44" s="37" t="s">
        <v>129</v>
      </c>
      <c r="F44" s="39" t="s">
        <v>130</v>
      </c>
      <c r="G44" s="40"/>
      <c r="H44" s="31"/>
      <c r="I44" s="30"/>
      <c r="J44" s="41" t="s">
        <v>44</v>
      </c>
      <c r="K44" s="26" t="s">
        <v>75</v>
      </c>
      <c r="L44" s="41" t="s">
        <v>127</v>
      </c>
      <c r="M44" s="31">
        <v>2019</v>
      </c>
      <c r="N44" s="32">
        <f>'[4]GEDUNG PEDUSUNAN'!$L$101</f>
        <v>53235500</v>
      </c>
      <c r="O44" s="32">
        <v>70034500</v>
      </c>
      <c r="P44" s="30" t="s">
        <v>47</v>
      </c>
      <c r="Q44" s="26" t="s">
        <v>48</v>
      </c>
      <c r="R44" s="30"/>
      <c r="S44" s="30"/>
      <c r="T44" s="30"/>
      <c r="U44" s="34"/>
    </row>
    <row r="45" spans="1:22" ht="45" x14ac:dyDescent="0.25">
      <c r="A45" s="26"/>
      <c r="B45" s="30"/>
      <c r="C45" s="26">
        <v>4</v>
      </c>
      <c r="D45" s="28" t="s">
        <v>131</v>
      </c>
      <c r="E45" s="28" t="s">
        <v>131</v>
      </c>
      <c r="F45" s="28" t="s">
        <v>131</v>
      </c>
      <c r="G45" s="28"/>
      <c r="H45" s="29" t="s">
        <v>132</v>
      </c>
      <c r="I45" s="30" t="s">
        <v>122</v>
      </c>
      <c r="J45" s="28" t="s">
        <v>44</v>
      </c>
      <c r="K45" s="31" t="s">
        <v>133</v>
      </c>
      <c r="L45" s="31" t="s">
        <v>71</v>
      </c>
      <c r="M45" s="31">
        <v>2019</v>
      </c>
      <c r="N45" s="32">
        <f>[4]RTLH!$M$54</f>
        <v>192085500</v>
      </c>
      <c r="O45" s="32">
        <v>192080500</v>
      </c>
      <c r="P45" s="30" t="s">
        <v>47</v>
      </c>
      <c r="Q45" s="26" t="s">
        <v>48</v>
      </c>
      <c r="R45" s="30"/>
      <c r="S45" s="30"/>
      <c r="T45" s="30"/>
      <c r="U45" s="34"/>
    </row>
    <row r="46" spans="1:22" ht="52.5" customHeight="1" x14ac:dyDescent="0.25">
      <c r="A46" s="30"/>
      <c r="B46" s="30"/>
      <c r="C46" s="26">
        <v>5</v>
      </c>
      <c r="D46" s="37" t="s">
        <v>134</v>
      </c>
      <c r="E46" s="37" t="s">
        <v>135</v>
      </c>
      <c r="F46" s="42" t="s">
        <v>136</v>
      </c>
      <c r="G46" s="40"/>
      <c r="H46" s="31"/>
      <c r="I46" s="30"/>
      <c r="J46" s="41" t="s">
        <v>137</v>
      </c>
      <c r="K46" s="23" t="s">
        <v>75</v>
      </c>
      <c r="L46" s="41" t="s">
        <v>138</v>
      </c>
      <c r="M46" s="31">
        <v>2019</v>
      </c>
      <c r="N46" s="43">
        <v>451058000</v>
      </c>
      <c r="O46" s="43">
        <v>306403000</v>
      </c>
      <c r="P46" s="30" t="s">
        <v>47</v>
      </c>
      <c r="Q46" s="26" t="s">
        <v>48</v>
      </c>
      <c r="R46" s="30"/>
      <c r="S46" s="30"/>
      <c r="T46" s="30"/>
    </row>
    <row r="47" spans="1:22" ht="52.5" customHeight="1" x14ac:dyDescent="0.25">
      <c r="A47" s="30"/>
      <c r="B47" s="30"/>
      <c r="C47" s="26">
        <v>6</v>
      </c>
      <c r="D47" s="37" t="s">
        <v>139</v>
      </c>
      <c r="E47" s="37" t="s">
        <v>139</v>
      </c>
      <c r="F47" s="39" t="s">
        <v>140</v>
      </c>
      <c r="G47" s="40"/>
      <c r="H47" s="31"/>
      <c r="I47" s="30"/>
      <c r="J47" s="41" t="s">
        <v>44</v>
      </c>
      <c r="K47" s="23" t="s">
        <v>75</v>
      </c>
      <c r="L47" s="41" t="s">
        <v>141</v>
      </c>
      <c r="M47" s="31">
        <v>2019</v>
      </c>
      <c r="N47" s="32">
        <f>[4]TALUD!$L$134</f>
        <v>293465000</v>
      </c>
      <c r="O47" s="32">
        <v>215190000</v>
      </c>
      <c r="P47" s="30" t="s">
        <v>47</v>
      </c>
      <c r="Q47" s="26" t="s">
        <v>48</v>
      </c>
      <c r="R47" s="30"/>
      <c r="S47" s="30"/>
      <c r="T47" s="30"/>
    </row>
    <row r="48" spans="1:22" ht="114" customHeight="1" x14ac:dyDescent="0.25">
      <c r="A48" s="30"/>
      <c r="B48" s="30"/>
      <c r="C48" s="26">
        <v>7</v>
      </c>
      <c r="D48" s="37" t="s">
        <v>142</v>
      </c>
      <c r="E48" s="37" t="s">
        <v>142</v>
      </c>
      <c r="F48" s="42" t="s">
        <v>143</v>
      </c>
      <c r="G48" s="40"/>
      <c r="H48" s="31"/>
      <c r="I48" s="30"/>
      <c r="J48" s="41" t="s">
        <v>44</v>
      </c>
      <c r="K48" s="23" t="s">
        <v>75</v>
      </c>
      <c r="L48" s="41" t="s">
        <v>144</v>
      </c>
      <c r="M48" s="31">
        <v>2019</v>
      </c>
      <c r="N48" s="44">
        <f>[4]DRAINASE!$L$81</f>
        <v>136615500</v>
      </c>
      <c r="O48" s="44">
        <v>41385000</v>
      </c>
      <c r="P48" s="30" t="s">
        <v>47</v>
      </c>
      <c r="Q48" s="26" t="s">
        <v>48</v>
      </c>
      <c r="R48" s="30"/>
      <c r="S48" s="30"/>
      <c r="T48" s="30"/>
    </row>
    <row r="49" spans="1:21" ht="45" x14ac:dyDescent="0.25">
      <c r="A49" s="30"/>
      <c r="B49" s="30"/>
      <c r="C49" s="26">
        <v>8</v>
      </c>
      <c r="D49" s="37" t="s">
        <v>145</v>
      </c>
      <c r="E49" s="37" t="s">
        <v>145</v>
      </c>
      <c r="F49" s="45" t="s">
        <v>146</v>
      </c>
      <c r="G49" s="46"/>
      <c r="H49" s="31"/>
      <c r="I49" s="30"/>
      <c r="J49" s="28" t="s">
        <v>147</v>
      </c>
      <c r="K49" s="26" t="s">
        <v>148</v>
      </c>
      <c r="L49" s="41" t="s">
        <v>127</v>
      </c>
      <c r="M49" s="31">
        <v>2019</v>
      </c>
      <c r="N49" s="32">
        <f>'[4]POS RONDA'!$M$46</f>
        <v>9609500</v>
      </c>
      <c r="O49" s="32">
        <v>9510500</v>
      </c>
      <c r="P49" s="30" t="s">
        <v>47</v>
      </c>
      <c r="Q49" s="26" t="s">
        <v>48</v>
      </c>
      <c r="R49" s="30"/>
      <c r="S49" s="30"/>
      <c r="T49" s="30"/>
    </row>
    <row r="50" spans="1:21" ht="45" x14ac:dyDescent="0.25">
      <c r="A50" s="30"/>
      <c r="B50" s="30"/>
      <c r="C50" s="26">
        <v>9</v>
      </c>
      <c r="D50" s="37" t="s">
        <v>149</v>
      </c>
      <c r="E50" s="37"/>
      <c r="F50" s="37" t="s">
        <v>150</v>
      </c>
      <c r="G50" s="38"/>
      <c r="H50" s="31"/>
      <c r="I50" s="30"/>
      <c r="J50" s="28" t="s">
        <v>125</v>
      </c>
      <c r="K50" s="26" t="s">
        <v>126</v>
      </c>
      <c r="L50" s="28" t="s">
        <v>151</v>
      </c>
      <c r="M50" s="31">
        <v>2019</v>
      </c>
      <c r="N50" s="32">
        <f>[4]Gapura!$L$49</f>
        <v>50069000</v>
      </c>
      <c r="O50" s="32"/>
      <c r="P50" s="30" t="s">
        <v>47</v>
      </c>
      <c r="Q50" s="26" t="s">
        <v>48</v>
      </c>
      <c r="R50" s="30"/>
      <c r="S50" s="30"/>
      <c r="T50" s="30"/>
    </row>
    <row r="51" spans="1:21" ht="66" customHeight="1" x14ac:dyDescent="0.25">
      <c r="A51" s="30"/>
      <c r="B51" s="30"/>
      <c r="C51" s="26">
        <v>10</v>
      </c>
      <c r="D51" s="37" t="s">
        <v>152</v>
      </c>
      <c r="E51" s="37" t="s">
        <v>152</v>
      </c>
      <c r="F51" s="28" t="s">
        <v>153</v>
      </c>
      <c r="G51" s="28"/>
      <c r="H51" s="31"/>
      <c r="I51" s="30"/>
      <c r="J51" s="28" t="s">
        <v>154</v>
      </c>
      <c r="K51" s="26" t="s">
        <v>155</v>
      </c>
      <c r="L51" s="28" t="s">
        <v>138</v>
      </c>
      <c r="M51" s="31">
        <v>2019</v>
      </c>
      <c r="N51" s="32">
        <f>'[4]JALAN USAHA TANI'!$M$56</f>
        <v>108951000</v>
      </c>
      <c r="O51" s="32">
        <v>36066000</v>
      </c>
      <c r="P51" s="30" t="s">
        <v>47</v>
      </c>
      <c r="Q51" s="26" t="s">
        <v>48</v>
      </c>
      <c r="R51" s="30"/>
      <c r="S51" s="30"/>
      <c r="T51" s="30"/>
    </row>
    <row r="52" spans="1:21" ht="66" customHeight="1" x14ac:dyDescent="0.25">
      <c r="A52" s="30"/>
      <c r="B52" s="30"/>
      <c r="C52" s="26">
        <v>11</v>
      </c>
      <c r="D52" s="37" t="s">
        <v>156</v>
      </c>
      <c r="E52" s="37" t="s">
        <v>157</v>
      </c>
      <c r="F52" s="28" t="s">
        <v>158</v>
      </c>
      <c r="G52" s="28"/>
      <c r="H52" s="31"/>
      <c r="I52" s="30"/>
      <c r="J52" s="30" t="s">
        <v>44</v>
      </c>
      <c r="K52" s="26" t="s">
        <v>75</v>
      </c>
      <c r="L52" s="31" t="s">
        <v>71</v>
      </c>
      <c r="M52" s="31">
        <v>2019</v>
      </c>
      <c r="N52" s="32">
        <f>'[4]PENGELOLAAN SAMPAH'!$M$55</f>
        <v>151097000</v>
      </c>
      <c r="O52" s="32">
        <v>150367000</v>
      </c>
      <c r="P52" s="30" t="s">
        <v>47</v>
      </c>
      <c r="Q52" s="26"/>
      <c r="R52" s="30"/>
      <c r="S52" s="30"/>
      <c r="T52" s="30"/>
    </row>
    <row r="53" spans="1:21" ht="63" customHeight="1" x14ac:dyDescent="0.25">
      <c r="A53" s="30"/>
      <c r="B53" s="30"/>
      <c r="C53" s="26">
        <v>12</v>
      </c>
      <c r="D53" s="37" t="s">
        <v>159</v>
      </c>
      <c r="E53" s="37" t="s">
        <v>159</v>
      </c>
      <c r="F53" s="37" t="s">
        <v>159</v>
      </c>
      <c r="G53" s="28"/>
      <c r="H53" s="31"/>
      <c r="I53" s="30"/>
      <c r="J53" s="28" t="s">
        <v>44</v>
      </c>
      <c r="K53" s="26" t="s">
        <v>126</v>
      </c>
      <c r="L53" s="41" t="s">
        <v>127</v>
      </c>
      <c r="M53" s="31">
        <v>2019</v>
      </c>
      <c r="N53" s="32">
        <v>103947000</v>
      </c>
      <c r="O53" s="32">
        <v>36066000</v>
      </c>
      <c r="P53" s="30" t="s">
        <v>47</v>
      </c>
      <c r="Q53" s="26" t="s">
        <v>48</v>
      </c>
      <c r="R53" s="30"/>
      <c r="S53" s="30"/>
      <c r="T53" s="30"/>
    </row>
    <row r="54" spans="1:21" ht="60" x14ac:dyDescent="0.25">
      <c r="A54" s="30"/>
      <c r="B54" s="30"/>
      <c r="C54" s="26">
        <v>13</v>
      </c>
      <c r="D54" s="37" t="s">
        <v>160</v>
      </c>
      <c r="E54" s="37"/>
      <c r="F54" s="37" t="s">
        <v>161</v>
      </c>
      <c r="G54" s="38"/>
      <c r="H54" s="31"/>
      <c r="I54" s="30"/>
      <c r="J54" s="28" t="s">
        <v>44</v>
      </c>
      <c r="K54" s="26" t="s">
        <v>162</v>
      </c>
      <c r="L54" s="28" t="s">
        <v>163</v>
      </c>
      <c r="M54" s="31">
        <v>2019</v>
      </c>
      <c r="N54" s="32">
        <f>[4]Sheet3!$L$37</f>
        <v>20717000</v>
      </c>
      <c r="O54" s="32"/>
      <c r="P54" s="30" t="s">
        <v>47</v>
      </c>
      <c r="Q54" s="26" t="s">
        <v>48</v>
      </c>
      <c r="R54" s="30"/>
      <c r="S54" s="30"/>
      <c r="T54" s="30"/>
      <c r="U54" s="34"/>
    </row>
    <row r="55" spans="1:21" ht="53.25" customHeight="1" x14ac:dyDescent="0.25">
      <c r="A55" s="26">
        <v>3</v>
      </c>
      <c r="B55" s="28" t="s">
        <v>164</v>
      </c>
      <c r="C55" s="26">
        <v>1</v>
      </c>
      <c r="D55" s="28" t="s">
        <v>165</v>
      </c>
      <c r="E55" s="28"/>
      <c r="F55" s="28" t="s">
        <v>165</v>
      </c>
      <c r="G55" s="28" t="s">
        <v>166</v>
      </c>
      <c r="H55" s="29" t="s">
        <v>167</v>
      </c>
      <c r="I55" s="28" t="s">
        <v>168</v>
      </c>
      <c r="J55" s="30" t="s">
        <v>44</v>
      </c>
      <c r="K55" s="26" t="s">
        <v>75</v>
      </c>
      <c r="L55" s="31" t="s">
        <v>71</v>
      </c>
      <c r="M55" s="31">
        <v>2019</v>
      </c>
      <c r="N55" s="32">
        <v>42942500</v>
      </c>
      <c r="O55" s="32"/>
      <c r="P55" s="30" t="s">
        <v>47</v>
      </c>
      <c r="Q55" s="26" t="s">
        <v>48</v>
      </c>
      <c r="R55" s="30"/>
      <c r="S55" s="30"/>
      <c r="T55" s="30"/>
      <c r="U55" s="34">
        <f>SUM(N55:N85)</f>
        <v>892623000</v>
      </c>
    </row>
    <row r="56" spans="1:21" ht="45" x14ac:dyDescent="0.25">
      <c r="A56" s="26"/>
      <c r="B56" s="28"/>
      <c r="C56" s="26">
        <v>2</v>
      </c>
      <c r="D56" s="28" t="s">
        <v>169</v>
      </c>
      <c r="E56" s="28"/>
      <c r="F56" s="28" t="s">
        <v>169</v>
      </c>
      <c r="G56" s="30"/>
      <c r="H56" s="36" t="s">
        <v>170</v>
      </c>
      <c r="I56" s="30" t="s">
        <v>168</v>
      </c>
      <c r="J56" s="30" t="s">
        <v>44</v>
      </c>
      <c r="K56" s="26" t="s">
        <v>75</v>
      </c>
      <c r="L56" s="31" t="s">
        <v>71</v>
      </c>
      <c r="M56" s="31">
        <v>2019</v>
      </c>
      <c r="N56" s="32">
        <v>29110000</v>
      </c>
      <c r="O56" s="32"/>
      <c r="P56" s="30" t="s">
        <v>47</v>
      </c>
      <c r="Q56" s="26" t="s">
        <v>48</v>
      </c>
      <c r="R56" s="30"/>
      <c r="S56" s="30"/>
      <c r="T56" s="30"/>
    </row>
    <row r="57" spans="1:21" ht="60" x14ac:dyDescent="0.25">
      <c r="A57" s="30"/>
      <c r="B57" s="30"/>
      <c r="C57" s="26">
        <v>3</v>
      </c>
      <c r="D57" s="28" t="s">
        <v>171</v>
      </c>
      <c r="E57" s="28"/>
      <c r="F57" s="28" t="s">
        <v>171</v>
      </c>
      <c r="G57" s="28" t="s">
        <v>172</v>
      </c>
      <c r="H57" s="29" t="s">
        <v>173</v>
      </c>
      <c r="I57" s="28" t="s">
        <v>59</v>
      </c>
      <c r="J57" s="30" t="s">
        <v>44</v>
      </c>
      <c r="K57" s="26" t="s">
        <v>75</v>
      </c>
      <c r="L57" s="31" t="s">
        <v>71</v>
      </c>
      <c r="M57" s="31">
        <v>2019</v>
      </c>
      <c r="N57" s="32">
        <f>'[5]3. HARI BESAR NASIONAL'!$M$27</f>
        <v>2056000</v>
      </c>
      <c r="O57" s="32"/>
      <c r="P57" s="30" t="s">
        <v>47</v>
      </c>
      <c r="Q57" s="26" t="s">
        <v>48</v>
      </c>
      <c r="R57" s="30"/>
      <c r="S57" s="30"/>
      <c r="T57" s="30"/>
    </row>
    <row r="58" spans="1:21" ht="60" x14ac:dyDescent="0.25">
      <c r="A58" s="30"/>
      <c r="B58" s="30"/>
      <c r="C58" s="26">
        <v>4</v>
      </c>
      <c r="D58" s="28" t="s">
        <v>174</v>
      </c>
      <c r="E58" s="28"/>
      <c r="F58" s="28" t="s">
        <v>174</v>
      </c>
      <c r="G58" s="28" t="s">
        <v>175</v>
      </c>
      <c r="H58" s="29" t="s">
        <v>176</v>
      </c>
      <c r="I58" s="28" t="s">
        <v>168</v>
      </c>
      <c r="J58" s="30" t="s">
        <v>44</v>
      </c>
      <c r="K58" s="26" t="s">
        <v>75</v>
      </c>
      <c r="L58" s="31" t="s">
        <v>71</v>
      </c>
      <c r="M58" s="31">
        <v>2019</v>
      </c>
      <c r="N58" s="32">
        <v>9750000</v>
      </c>
      <c r="O58" s="32"/>
      <c r="P58" s="30" t="s">
        <v>47</v>
      </c>
      <c r="Q58" s="26" t="s">
        <v>48</v>
      </c>
      <c r="R58" s="30"/>
      <c r="S58" s="30"/>
      <c r="T58" s="30"/>
    </row>
    <row r="59" spans="1:21" ht="60" x14ac:dyDescent="0.25">
      <c r="A59" s="30"/>
      <c r="B59" s="30"/>
      <c r="C59" s="26">
        <v>5</v>
      </c>
      <c r="D59" s="28" t="s">
        <v>177</v>
      </c>
      <c r="E59" s="28"/>
      <c r="F59" s="28" t="s">
        <v>177</v>
      </c>
      <c r="G59" s="28"/>
      <c r="H59" s="29" t="s">
        <v>178</v>
      </c>
      <c r="I59" s="28" t="s">
        <v>59</v>
      </c>
      <c r="J59" s="30" t="s">
        <v>44</v>
      </c>
      <c r="K59" s="26" t="s">
        <v>75</v>
      </c>
      <c r="L59" s="31" t="s">
        <v>71</v>
      </c>
      <c r="M59" s="31">
        <v>2019</v>
      </c>
      <c r="N59" s="32">
        <f>'[6]6. PEMB KRANTIB'!$M$38</f>
        <v>38710000</v>
      </c>
      <c r="O59" s="32"/>
      <c r="P59" s="30" t="s">
        <v>47</v>
      </c>
      <c r="Q59" s="26" t="s">
        <v>48</v>
      </c>
      <c r="R59" s="30"/>
      <c r="S59" s="30"/>
      <c r="T59" s="30"/>
    </row>
    <row r="60" spans="1:21" ht="60" x14ac:dyDescent="0.25">
      <c r="A60" s="30"/>
      <c r="B60" s="30"/>
      <c r="C60" s="26">
        <v>6</v>
      </c>
      <c r="D60" s="28" t="s">
        <v>179</v>
      </c>
      <c r="E60" s="28"/>
      <c r="F60" s="28" t="s">
        <v>179</v>
      </c>
      <c r="G60" s="28"/>
      <c r="H60" s="29" t="s">
        <v>180</v>
      </c>
      <c r="I60" s="28" t="s">
        <v>168</v>
      </c>
      <c r="J60" s="30" t="s">
        <v>44</v>
      </c>
      <c r="K60" s="26" t="s">
        <v>75</v>
      </c>
      <c r="L60" s="31" t="s">
        <v>71</v>
      </c>
      <c r="M60" s="31">
        <v>2019</v>
      </c>
      <c r="N60" s="32">
        <v>11787000</v>
      </c>
      <c r="O60" s="32"/>
      <c r="P60" s="30" t="s">
        <v>47</v>
      </c>
      <c r="Q60" s="26" t="s">
        <v>48</v>
      </c>
      <c r="R60" s="30"/>
      <c r="S60" s="30"/>
      <c r="T60" s="30"/>
    </row>
    <row r="61" spans="1:21" ht="60" x14ac:dyDescent="0.25">
      <c r="A61" s="30"/>
      <c r="B61" s="30"/>
      <c r="C61" s="26">
        <v>7</v>
      </c>
      <c r="D61" s="28" t="s">
        <v>181</v>
      </c>
      <c r="E61" s="28"/>
      <c r="F61" s="28" t="s">
        <v>181</v>
      </c>
      <c r="G61" s="28" t="s">
        <v>182</v>
      </c>
      <c r="H61" s="29" t="s">
        <v>183</v>
      </c>
      <c r="I61" s="28" t="s">
        <v>168</v>
      </c>
      <c r="J61" s="30" t="s">
        <v>44</v>
      </c>
      <c r="K61" s="26" t="s">
        <v>75</v>
      </c>
      <c r="L61" s="31" t="s">
        <v>71</v>
      </c>
      <c r="M61" s="31">
        <v>2019</v>
      </c>
      <c r="N61" s="32">
        <v>14547500</v>
      </c>
      <c r="O61" s="32"/>
      <c r="P61" s="30" t="s">
        <v>47</v>
      </c>
      <c r="Q61" s="26" t="s">
        <v>48</v>
      </c>
      <c r="R61" s="30"/>
      <c r="S61" s="30"/>
      <c r="T61" s="30"/>
    </row>
    <row r="62" spans="1:21" x14ac:dyDescent="0.25">
      <c r="A62" s="30"/>
      <c r="B62" s="30"/>
      <c r="C62" s="26">
        <v>8</v>
      </c>
      <c r="D62" s="28" t="s">
        <v>184</v>
      </c>
      <c r="E62" s="28"/>
      <c r="F62" s="28" t="s">
        <v>184</v>
      </c>
      <c r="G62" s="28"/>
      <c r="H62" s="29"/>
      <c r="I62" s="28"/>
      <c r="J62" s="30" t="s">
        <v>44</v>
      </c>
      <c r="K62" s="26" t="s">
        <v>75</v>
      </c>
      <c r="L62" s="31" t="s">
        <v>71</v>
      </c>
      <c r="M62" s="31">
        <v>2019</v>
      </c>
      <c r="N62" s="32">
        <v>31000000</v>
      </c>
      <c r="O62" s="32"/>
      <c r="P62" s="30" t="s">
        <v>47</v>
      </c>
      <c r="Q62" s="26" t="s">
        <v>48</v>
      </c>
      <c r="R62" s="30"/>
      <c r="S62" s="30"/>
      <c r="T62" s="30"/>
    </row>
    <row r="63" spans="1:21" ht="45" x14ac:dyDescent="0.25">
      <c r="A63" s="30"/>
      <c r="B63" s="30"/>
      <c r="C63" s="26">
        <v>9</v>
      </c>
      <c r="D63" s="28" t="s">
        <v>185</v>
      </c>
      <c r="E63" s="28"/>
      <c r="F63" s="28" t="s">
        <v>185</v>
      </c>
      <c r="G63" s="30"/>
      <c r="H63" s="36" t="s">
        <v>186</v>
      </c>
      <c r="I63" s="30" t="s">
        <v>168</v>
      </c>
      <c r="J63" s="30" t="s">
        <v>44</v>
      </c>
      <c r="K63" s="26" t="s">
        <v>75</v>
      </c>
      <c r="L63" s="31" t="s">
        <v>71</v>
      </c>
      <c r="M63" s="31">
        <v>2019</v>
      </c>
      <c r="N63" s="32">
        <v>85780000</v>
      </c>
      <c r="O63" s="32"/>
      <c r="P63" s="30" t="s">
        <v>47</v>
      </c>
      <c r="Q63" s="26" t="s">
        <v>48</v>
      </c>
      <c r="R63" s="30"/>
      <c r="S63" s="30"/>
      <c r="T63" s="30"/>
    </row>
    <row r="64" spans="1:21" ht="45" x14ac:dyDescent="0.25">
      <c r="A64" s="30"/>
      <c r="B64" s="30"/>
      <c r="C64" s="26">
        <v>10</v>
      </c>
      <c r="D64" s="28" t="s">
        <v>187</v>
      </c>
      <c r="E64" s="47"/>
      <c r="F64" s="48" t="s">
        <v>188</v>
      </c>
      <c r="G64" s="49"/>
      <c r="H64" s="31"/>
      <c r="I64" s="28"/>
      <c r="J64" s="30" t="s">
        <v>44</v>
      </c>
      <c r="K64" s="26" t="s">
        <v>75</v>
      </c>
      <c r="L64" s="31" t="s">
        <v>71</v>
      </c>
      <c r="M64" s="31">
        <v>2019</v>
      </c>
      <c r="N64" s="32">
        <v>22850000</v>
      </c>
      <c r="O64" s="32"/>
      <c r="P64" s="30" t="s">
        <v>47</v>
      </c>
      <c r="Q64" s="26" t="s">
        <v>48</v>
      </c>
      <c r="R64" s="30"/>
      <c r="S64" s="30"/>
      <c r="T64" s="30"/>
    </row>
    <row r="65" spans="1:20" ht="30" x14ac:dyDescent="0.25">
      <c r="A65" s="30"/>
      <c r="B65" s="30"/>
      <c r="C65" s="26">
        <v>11</v>
      </c>
      <c r="D65" s="28" t="s">
        <v>189</v>
      </c>
      <c r="E65" s="28"/>
      <c r="F65" s="28" t="s">
        <v>190</v>
      </c>
      <c r="G65" s="28"/>
      <c r="H65" s="29" t="s">
        <v>191</v>
      </c>
      <c r="I65" s="28" t="s">
        <v>168</v>
      </c>
      <c r="J65" s="30" t="s">
        <v>44</v>
      </c>
      <c r="K65" s="26" t="s">
        <v>75</v>
      </c>
      <c r="L65" s="31" t="s">
        <v>71</v>
      </c>
      <c r="M65" s="31">
        <v>2019</v>
      </c>
      <c r="N65" s="32">
        <v>33055000</v>
      </c>
      <c r="O65" s="32"/>
      <c r="P65" s="30" t="s">
        <v>47</v>
      </c>
      <c r="Q65" s="26" t="s">
        <v>48</v>
      </c>
      <c r="R65" s="30"/>
      <c r="S65" s="30"/>
      <c r="T65" s="30"/>
    </row>
    <row r="66" spans="1:20" ht="60" x14ac:dyDescent="0.25">
      <c r="A66" s="30"/>
      <c r="B66" s="30"/>
      <c r="C66" s="26">
        <v>12</v>
      </c>
      <c r="D66" s="28" t="s">
        <v>192</v>
      </c>
      <c r="E66" s="28"/>
      <c r="F66" s="28" t="s">
        <v>192</v>
      </c>
      <c r="G66" s="28" t="s">
        <v>193</v>
      </c>
      <c r="H66" s="29" t="s">
        <v>194</v>
      </c>
      <c r="I66" s="28" t="s">
        <v>168</v>
      </c>
      <c r="J66" s="30" t="s">
        <v>44</v>
      </c>
      <c r="K66" s="26" t="s">
        <v>75</v>
      </c>
      <c r="L66" s="31" t="s">
        <v>71</v>
      </c>
      <c r="M66" s="31">
        <v>2019</v>
      </c>
      <c r="N66" s="32">
        <v>6800000</v>
      </c>
      <c r="O66" s="32"/>
      <c r="P66" s="30" t="s">
        <v>47</v>
      </c>
      <c r="Q66" s="26" t="s">
        <v>48</v>
      </c>
      <c r="R66" s="30"/>
      <c r="S66" s="30"/>
      <c r="T66" s="30"/>
    </row>
    <row r="67" spans="1:20" ht="60" x14ac:dyDescent="0.25">
      <c r="A67" s="30"/>
      <c r="B67" s="30"/>
      <c r="C67" s="26">
        <v>13</v>
      </c>
      <c r="D67" s="28" t="s">
        <v>195</v>
      </c>
      <c r="E67" s="28"/>
      <c r="F67" s="28" t="s">
        <v>195</v>
      </c>
      <c r="G67" s="28" t="s">
        <v>196</v>
      </c>
      <c r="H67" s="29" t="s">
        <v>197</v>
      </c>
      <c r="I67" s="28" t="s">
        <v>168</v>
      </c>
      <c r="J67" s="30" t="s">
        <v>44</v>
      </c>
      <c r="K67" s="26" t="s">
        <v>75</v>
      </c>
      <c r="L67" s="31" t="s">
        <v>71</v>
      </c>
      <c r="M67" s="31">
        <v>2019</v>
      </c>
      <c r="N67" s="32">
        <v>34690000</v>
      </c>
      <c r="O67" s="32"/>
      <c r="P67" s="30" t="s">
        <v>47</v>
      </c>
      <c r="Q67" s="26" t="s">
        <v>48</v>
      </c>
      <c r="R67" s="30"/>
      <c r="S67" s="30"/>
      <c r="T67" s="30"/>
    </row>
    <row r="68" spans="1:20" ht="60" x14ac:dyDescent="0.25">
      <c r="A68" s="30"/>
      <c r="B68" s="30"/>
      <c r="C68" s="26">
        <v>14</v>
      </c>
      <c r="D68" s="28" t="s">
        <v>198</v>
      </c>
      <c r="E68" s="28"/>
      <c r="F68" s="28" t="s">
        <v>198</v>
      </c>
      <c r="G68" s="28"/>
      <c r="H68" s="29" t="s">
        <v>199</v>
      </c>
      <c r="I68" s="28" t="s">
        <v>168</v>
      </c>
      <c r="J68" s="30" t="s">
        <v>44</v>
      </c>
      <c r="K68" s="26" t="s">
        <v>75</v>
      </c>
      <c r="L68" s="31" t="s">
        <v>71</v>
      </c>
      <c r="M68" s="31">
        <v>2019</v>
      </c>
      <c r="N68" s="32">
        <v>25515000</v>
      </c>
      <c r="O68" s="32"/>
      <c r="P68" s="30" t="s">
        <v>47</v>
      </c>
      <c r="Q68" s="26" t="s">
        <v>48</v>
      </c>
      <c r="R68" s="30"/>
      <c r="S68" s="30"/>
      <c r="T68" s="30"/>
    </row>
    <row r="69" spans="1:20" ht="30" x14ac:dyDescent="0.25">
      <c r="A69" s="30"/>
      <c r="B69" s="30"/>
      <c r="C69" s="26">
        <v>15</v>
      </c>
      <c r="D69" s="28" t="s">
        <v>200</v>
      </c>
      <c r="E69" s="28"/>
      <c r="F69" s="28" t="s">
        <v>200</v>
      </c>
      <c r="G69" s="28"/>
      <c r="H69" s="29" t="s">
        <v>201</v>
      </c>
      <c r="I69" s="28" t="s">
        <v>59</v>
      </c>
      <c r="J69" s="30" t="s">
        <v>44</v>
      </c>
      <c r="K69" s="26" t="s">
        <v>75</v>
      </c>
      <c r="L69" s="31" t="s">
        <v>71</v>
      </c>
      <c r="M69" s="31">
        <v>2019</v>
      </c>
      <c r="N69" s="32">
        <v>51323000</v>
      </c>
      <c r="O69" s="32"/>
      <c r="P69" s="30" t="s">
        <v>47</v>
      </c>
      <c r="Q69" s="26" t="s">
        <v>48</v>
      </c>
      <c r="R69" s="30"/>
      <c r="S69" s="30"/>
      <c r="T69" s="30"/>
    </row>
    <row r="70" spans="1:20" ht="60" x14ac:dyDescent="0.25">
      <c r="A70" s="30"/>
      <c r="B70" s="30"/>
      <c r="C70" s="26">
        <v>16</v>
      </c>
      <c r="D70" s="28" t="s">
        <v>202</v>
      </c>
      <c r="E70" s="28"/>
      <c r="F70" s="28" t="s">
        <v>202</v>
      </c>
      <c r="G70" s="28"/>
      <c r="H70" s="29" t="s">
        <v>203</v>
      </c>
      <c r="I70" s="28" t="s">
        <v>59</v>
      </c>
      <c r="J70" s="30" t="s">
        <v>44</v>
      </c>
      <c r="K70" s="26" t="s">
        <v>75</v>
      </c>
      <c r="L70" s="31" t="s">
        <v>71</v>
      </c>
      <c r="M70" s="31">
        <v>2019</v>
      </c>
      <c r="N70" s="32">
        <v>11750000</v>
      </c>
      <c r="O70" s="32"/>
      <c r="P70" s="30" t="s">
        <v>47</v>
      </c>
      <c r="Q70" s="50"/>
      <c r="R70" s="30"/>
      <c r="S70" s="30"/>
      <c r="T70" s="30"/>
    </row>
    <row r="71" spans="1:20" ht="45" x14ac:dyDescent="0.25">
      <c r="A71" s="30"/>
      <c r="B71" s="30"/>
      <c r="C71" s="26">
        <v>17</v>
      </c>
      <c r="D71" s="28" t="s">
        <v>204</v>
      </c>
      <c r="E71" s="28"/>
      <c r="F71" s="28" t="s">
        <v>204</v>
      </c>
      <c r="G71" s="28" t="s">
        <v>205</v>
      </c>
      <c r="H71" s="29" t="s">
        <v>206</v>
      </c>
      <c r="I71" s="28" t="s">
        <v>168</v>
      </c>
      <c r="J71" s="30" t="s">
        <v>44</v>
      </c>
      <c r="K71" s="26" t="s">
        <v>75</v>
      </c>
      <c r="L71" s="31" t="s">
        <v>71</v>
      </c>
      <c r="M71" s="31">
        <v>2019</v>
      </c>
      <c r="N71" s="32">
        <v>52450000</v>
      </c>
      <c r="O71" s="32"/>
      <c r="P71" s="30" t="s">
        <v>47</v>
      </c>
      <c r="Q71" s="26" t="s">
        <v>48</v>
      </c>
      <c r="R71" s="30"/>
      <c r="S71" s="30"/>
      <c r="T71" s="30"/>
    </row>
    <row r="72" spans="1:20" ht="30" x14ac:dyDescent="0.25">
      <c r="A72" s="30"/>
      <c r="B72" s="30"/>
      <c r="C72" s="26">
        <v>18</v>
      </c>
      <c r="D72" s="28" t="s">
        <v>207</v>
      </c>
      <c r="E72" s="28"/>
      <c r="F72" s="28" t="s">
        <v>207</v>
      </c>
      <c r="G72" s="28" t="s">
        <v>208</v>
      </c>
      <c r="H72" s="29" t="s">
        <v>209</v>
      </c>
      <c r="I72" s="28" t="s">
        <v>168</v>
      </c>
      <c r="J72" s="30" t="s">
        <v>44</v>
      </c>
      <c r="K72" s="26" t="s">
        <v>75</v>
      </c>
      <c r="L72" s="31" t="s">
        <v>71</v>
      </c>
      <c r="M72" s="31">
        <v>2019</v>
      </c>
      <c r="N72" s="32">
        <v>40065000</v>
      </c>
      <c r="O72" s="32"/>
      <c r="P72" s="30" t="s">
        <v>47</v>
      </c>
      <c r="Q72" s="26" t="s">
        <v>48</v>
      </c>
      <c r="R72" s="30"/>
      <c r="S72" s="30"/>
      <c r="T72" s="30"/>
    </row>
    <row r="73" spans="1:20" ht="60" x14ac:dyDescent="0.25">
      <c r="A73" s="30"/>
      <c r="B73" s="30"/>
      <c r="C73" s="26">
        <v>19</v>
      </c>
      <c r="D73" s="28" t="s">
        <v>210</v>
      </c>
      <c r="E73" s="28"/>
      <c r="F73" s="28" t="s">
        <v>210</v>
      </c>
      <c r="G73" s="28" t="s">
        <v>211</v>
      </c>
      <c r="H73" s="29" t="s">
        <v>212</v>
      </c>
      <c r="I73" s="28" t="s">
        <v>168</v>
      </c>
      <c r="J73" s="30" t="s">
        <v>44</v>
      </c>
      <c r="K73" s="26" t="s">
        <v>75</v>
      </c>
      <c r="L73" s="31" t="s">
        <v>71</v>
      </c>
      <c r="M73" s="31">
        <v>2019</v>
      </c>
      <c r="N73" s="32">
        <v>120437500</v>
      </c>
      <c r="O73" s="32"/>
      <c r="P73" s="30" t="s">
        <v>47</v>
      </c>
      <c r="Q73" s="26" t="s">
        <v>48</v>
      </c>
      <c r="R73" s="30"/>
      <c r="S73" s="30"/>
      <c r="T73" s="30"/>
    </row>
    <row r="74" spans="1:20" ht="60" x14ac:dyDescent="0.25">
      <c r="A74" s="30"/>
      <c r="B74" s="30"/>
      <c r="C74" s="26">
        <v>20</v>
      </c>
      <c r="D74" s="28" t="s">
        <v>213</v>
      </c>
      <c r="E74" s="28"/>
      <c r="F74" s="28" t="s">
        <v>213</v>
      </c>
      <c r="G74" s="28"/>
      <c r="H74" s="29" t="s">
        <v>214</v>
      </c>
      <c r="I74" s="28" t="s">
        <v>168</v>
      </c>
      <c r="J74" s="30" t="s">
        <v>44</v>
      </c>
      <c r="K74" s="26" t="s">
        <v>75</v>
      </c>
      <c r="L74" s="31" t="s">
        <v>71</v>
      </c>
      <c r="M74" s="31">
        <v>2019</v>
      </c>
      <c r="N74" s="32">
        <v>6707500</v>
      </c>
      <c r="O74" s="32"/>
      <c r="P74" s="30" t="s">
        <v>47</v>
      </c>
      <c r="Q74" s="26" t="s">
        <v>48</v>
      </c>
      <c r="R74" s="30"/>
      <c r="S74" s="30"/>
      <c r="T74" s="30"/>
    </row>
    <row r="75" spans="1:20" ht="45" x14ac:dyDescent="0.25">
      <c r="A75" s="30"/>
      <c r="B75" s="30"/>
      <c r="C75" s="26">
        <v>21</v>
      </c>
      <c r="D75" s="28" t="s">
        <v>215</v>
      </c>
      <c r="E75" s="28"/>
      <c r="F75" s="28" t="s">
        <v>215</v>
      </c>
      <c r="G75" s="28"/>
      <c r="H75" s="29" t="s">
        <v>216</v>
      </c>
      <c r="I75" s="28" t="s">
        <v>168</v>
      </c>
      <c r="J75" s="30" t="s">
        <v>44</v>
      </c>
      <c r="K75" s="26" t="s">
        <v>75</v>
      </c>
      <c r="L75" s="31" t="s">
        <v>71</v>
      </c>
      <c r="M75" s="31">
        <v>2019</v>
      </c>
      <c r="N75" s="32">
        <v>89035000</v>
      </c>
      <c r="O75" s="32"/>
      <c r="P75" s="30" t="s">
        <v>47</v>
      </c>
      <c r="Q75" s="26" t="s">
        <v>48</v>
      </c>
      <c r="R75" s="30"/>
      <c r="S75" s="30"/>
      <c r="T75" s="30"/>
    </row>
    <row r="76" spans="1:20" ht="60" x14ac:dyDescent="0.25">
      <c r="A76" s="30"/>
      <c r="B76" s="30"/>
      <c r="C76" s="26">
        <v>22</v>
      </c>
      <c r="D76" s="28" t="s">
        <v>217</v>
      </c>
      <c r="E76" s="28"/>
      <c r="F76" s="28" t="s">
        <v>217</v>
      </c>
      <c r="G76" s="28"/>
      <c r="H76" s="29" t="s">
        <v>218</v>
      </c>
      <c r="I76" s="28" t="s">
        <v>168</v>
      </c>
      <c r="J76" s="30" t="s">
        <v>44</v>
      </c>
      <c r="K76" s="26" t="s">
        <v>75</v>
      </c>
      <c r="L76" s="31" t="s">
        <v>71</v>
      </c>
      <c r="M76" s="31">
        <v>2019</v>
      </c>
      <c r="N76" s="32">
        <v>9000000</v>
      </c>
      <c r="O76" s="32"/>
      <c r="P76" s="30" t="s">
        <v>47</v>
      </c>
      <c r="Q76" s="26" t="s">
        <v>48</v>
      </c>
      <c r="R76" s="30"/>
      <c r="S76" s="30"/>
      <c r="T76" s="30"/>
    </row>
    <row r="77" spans="1:20" ht="45" x14ac:dyDescent="0.25">
      <c r="A77" s="30"/>
      <c r="B77" s="30"/>
      <c r="C77" s="26">
        <v>23</v>
      </c>
      <c r="D77" s="28" t="s">
        <v>219</v>
      </c>
      <c r="E77" s="28"/>
      <c r="F77" s="28" t="s">
        <v>219</v>
      </c>
      <c r="G77" s="28" t="s">
        <v>220</v>
      </c>
      <c r="H77" s="29" t="s">
        <v>221</v>
      </c>
      <c r="I77" s="28" t="s">
        <v>168</v>
      </c>
      <c r="J77" s="30" t="s">
        <v>44</v>
      </c>
      <c r="K77" s="26" t="s">
        <v>75</v>
      </c>
      <c r="L77" s="31" t="s">
        <v>71</v>
      </c>
      <c r="M77" s="31">
        <v>2019</v>
      </c>
      <c r="N77" s="32">
        <v>15187500</v>
      </c>
      <c r="O77" s="32"/>
      <c r="P77" s="30" t="s">
        <v>47</v>
      </c>
      <c r="Q77" s="26" t="s">
        <v>48</v>
      </c>
      <c r="R77" s="30"/>
      <c r="S77" s="30"/>
      <c r="T77" s="30"/>
    </row>
    <row r="78" spans="1:20" ht="30" x14ac:dyDescent="0.25">
      <c r="A78" s="30"/>
      <c r="B78" s="30"/>
      <c r="C78" s="26">
        <v>24</v>
      </c>
      <c r="D78" s="28" t="s">
        <v>222</v>
      </c>
      <c r="E78" s="28"/>
      <c r="F78" s="28" t="s">
        <v>222</v>
      </c>
      <c r="G78" s="28"/>
      <c r="H78" s="31"/>
      <c r="I78" s="28"/>
      <c r="J78" s="30" t="s">
        <v>44</v>
      </c>
      <c r="K78" s="26" t="s">
        <v>75</v>
      </c>
      <c r="L78" s="31" t="s">
        <v>71</v>
      </c>
      <c r="M78" s="31">
        <v>2019</v>
      </c>
      <c r="N78" s="32">
        <v>4912000</v>
      </c>
      <c r="O78" s="32"/>
      <c r="P78" s="30" t="s">
        <v>47</v>
      </c>
      <c r="Q78" s="26" t="s">
        <v>48</v>
      </c>
      <c r="R78" s="30"/>
      <c r="S78" s="30"/>
      <c r="T78" s="30"/>
    </row>
    <row r="79" spans="1:20" ht="60" x14ac:dyDescent="0.25">
      <c r="A79" s="30"/>
      <c r="B79" s="30"/>
      <c r="C79" s="26">
        <v>25</v>
      </c>
      <c r="D79" s="28" t="s">
        <v>223</v>
      </c>
      <c r="E79" s="28"/>
      <c r="F79" s="28" t="s">
        <v>223</v>
      </c>
      <c r="G79" s="28"/>
      <c r="H79" s="31"/>
      <c r="I79" s="28"/>
      <c r="J79" s="30" t="s">
        <v>44</v>
      </c>
      <c r="K79" s="26" t="s">
        <v>224</v>
      </c>
      <c r="L79" s="31" t="s">
        <v>71</v>
      </c>
      <c r="M79" s="31">
        <v>2019</v>
      </c>
      <c r="N79" s="32">
        <v>7100000</v>
      </c>
      <c r="O79" s="32"/>
      <c r="P79" s="30" t="s">
        <v>47</v>
      </c>
      <c r="Q79" s="26" t="s">
        <v>48</v>
      </c>
      <c r="R79" s="30"/>
      <c r="S79" s="30"/>
      <c r="T79" s="30"/>
    </row>
    <row r="80" spans="1:20" ht="60" x14ac:dyDescent="0.25">
      <c r="A80" s="30"/>
      <c r="B80" s="30"/>
      <c r="C80" s="26">
        <v>26</v>
      </c>
      <c r="D80" s="28" t="s">
        <v>225</v>
      </c>
      <c r="E80" s="28"/>
      <c r="F80" s="28" t="s">
        <v>225</v>
      </c>
      <c r="G80" s="28"/>
      <c r="H80" s="29" t="s">
        <v>226</v>
      </c>
      <c r="I80" s="28" t="s">
        <v>59</v>
      </c>
      <c r="J80" s="30" t="s">
        <v>44</v>
      </c>
      <c r="K80" s="26" t="s">
        <v>75</v>
      </c>
      <c r="L80" s="31" t="s">
        <v>71</v>
      </c>
      <c r="M80" s="31">
        <v>2019</v>
      </c>
      <c r="N80" s="32">
        <v>18000000</v>
      </c>
      <c r="O80" s="32"/>
      <c r="P80" s="30" t="s">
        <v>47</v>
      </c>
      <c r="Q80" s="26" t="s">
        <v>48</v>
      </c>
      <c r="R80" s="30"/>
      <c r="S80" s="30"/>
      <c r="T80" s="30"/>
    </row>
    <row r="81" spans="1:21" ht="30" x14ac:dyDescent="0.25">
      <c r="A81" s="30"/>
      <c r="B81" s="30"/>
      <c r="C81" s="26">
        <v>27</v>
      </c>
      <c r="D81" s="28" t="s">
        <v>227</v>
      </c>
      <c r="E81" s="28"/>
      <c r="F81" s="28" t="s">
        <v>227</v>
      </c>
      <c r="G81" s="28"/>
      <c r="H81" s="29" t="s">
        <v>228</v>
      </c>
      <c r="I81" s="28" t="s">
        <v>168</v>
      </c>
      <c r="J81" s="30" t="s">
        <v>44</v>
      </c>
      <c r="K81" s="26" t="s">
        <v>75</v>
      </c>
      <c r="L81" s="31" t="s">
        <v>71</v>
      </c>
      <c r="M81" s="31">
        <v>2019</v>
      </c>
      <c r="N81" s="32">
        <v>10673000</v>
      </c>
      <c r="O81" s="32"/>
      <c r="P81" s="30" t="s">
        <v>47</v>
      </c>
      <c r="Q81" s="26" t="s">
        <v>48</v>
      </c>
      <c r="R81" s="30"/>
      <c r="S81" s="30"/>
      <c r="T81" s="30"/>
    </row>
    <row r="82" spans="1:21" ht="30" x14ac:dyDescent="0.25">
      <c r="A82" s="30"/>
      <c r="B82" s="30"/>
      <c r="C82" s="26">
        <v>28</v>
      </c>
      <c r="D82" s="28" t="s">
        <v>229</v>
      </c>
      <c r="E82" s="28"/>
      <c r="F82" s="28" t="s">
        <v>229</v>
      </c>
      <c r="G82" s="28"/>
      <c r="H82" s="29" t="s">
        <v>230</v>
      </c>
      <c r="I82" s="28" t="s">
        <v>168</v>
      </c>
      <c r="J82" s="30" t="s">
        <v>44</v>
      </c>
      <c r="K82" s="26" t="s">
        <v>75</v>
      </c>
      <c r="L82" s="31" t="s">
        <v>71</v>
      </c>
      <c r="M82" s="31">
        <v>2019</v>
      </c>
      <c r="N82" s="32">
        <v>4240000</v>
      </c>
      <c r="O82" s="32"/>
      <c r="P82" s="30" t="s">
        <v>47</v>
      </c>
      <c r="Q82" s="26" t="s">
        <v>48</v>
      </c>
      <c r="R82" s="30"/>
      <c r="S82" s="30"/>
      <c r="T82" s="30"/>
    </row>
    <row r="83" spans="1:21" ht="45" x14ac:dyDescent="0.25">
      <c r="A83" s="30"/>
      <c r="B83" s="30"/>
      <c r="C83" s="26">
        <v>29</v>
      </c>
      <c r="D83" s="28" t="s">
        <v>231</v>
      </c>
      <c r="E83" s="28"/>
      <c r="F83" s="28" t="s">
        <v>231</v>
      </c>
      <c r="G83" s="28"/>
      <c r="H83" s="29" t="s">
        <v>232</v>
      </c>
      <c r="I83" s="28" t="s">
        <v>168</v>
      </c>
      <c r="J83" s="30" t="s">
        <v>44</v>
      </c>
      <c r="K83" s="26" t="s">
        <v>75</v>
      </c>
      <c r="L83" s="31" t="s">
        <v>71</v>
      </c>
      <c r="M83" s="31">
        <v>2019</v>
      </c>
      <c r="N83" s="32">
        <v>22679500</v>
      </c>
      <c r="O83" s="32"/>
      <c r="P83" s="30" t="s">
        <v>47</v>
      </c>
      <c r="Q83" s="26" t="s">
        <v>48</v>
      </c>
      <c r="R83" s="30"/>
      <c r="S83" s="30"/>
      <c r="T83" s="30"/>
    </row>
    <row r="84" spans="1:21" ht="30" x14ac:dyDescent="0.25">
      <c r="A84" s="30"/>
      <c r="B84" s="30"/>
      <c r="C84" s="26">
        <v>30</v>
      </c>
      <c r="D84" s="28" t="s">
        <v>233</v>
      </c>
      <c r="E84" s="28"/>
      <c r="F84" s="28" t="s">
        <v>233</v>
      </c>
      <c r="G84" s="28"/>
      <c r="H84" s="29" t="s">
        <v>234</v>
      </c>
      <c r="I84" s="28" t="s">
        <v>168</v>
      </c>
      <c r="J84" s="30" t="s">
        <v>44</v>
      </c>
      <c r="K84" s="26" t="s">
        <v>75</v>
      </c>
      <c r="L84" s="31" t="s">
        <v>71</v>
      </c>
      <c r="M84" s="31">
        <v>2019</v>
      </c>
      <c r="N84" s="32">
        <v>6470000</v>
      </c>
      <c r="O84" s="32"/>
      <c r="P84" s="30" t="s">
        <v>47</v>
      </c>
      <c r="Q84" s="26" t="s">
        <v>48</v>
      </c>
      <c r="R84" s="30"/>
      <c r="S84" s="30"/>
      <c r="T84" s="30"/>
    </row>
    <row r="85" spans="1:21" ht="75" x14ac:dyDescent="0.25">
      <c r="A85" s="30"/>
      <c r="B85" s="30"/>
      <c r="C85" s="26">
        <v>31</v>
      </c>
      <c r="D85" s="28" t="s">
        <v>235</v>
      </c>
      <c r="E85" s="28"/>
      <c r="F85" s="28" t="s">
        <v>235</v>
      </c>
      <c r="G85" s="28"/>
      <c r="H85" s="29" t="s">
        <v>236</v>
      </c>
      <c r="I85" s="28" t="s">
        <v>168</v>
      </c>
      <c r="J85" s="30" t="s">
        <v>44</v>
      </c>
      <c r="K85" s="26" t="s">
        <v>75</v>
      </c>
      <c r="L85" s="31" t="s">
        <v>71</v>
      </c>
      <c r="M85" s="31">
        <v>2019</v>
      </c>
      <c r="N85" s="32">
        <v>34000000</v>
      </c>
      <c r="O85" s="32"/>
      <c r="P85" s="30" t="s">
        <v>47</v>
      </c>
      <c r="Q85" s="26" t="s">
        <v>48</v>
      </c>
      <c r="R85" s="30"/>
      <c r="S85" s="30"/>
      <c r="T85" s="30"/>
    </row>
    <row r="86" spans="1:21" ht="45" x14ac:dyDescent="0.25">
      <c r="A86" s="26">
        <v>4</v>
      </c>
      <c r="B86" s="28" t="s">
        <v>237</v>
      </c>
      <c r="C86" s="26">
        <v>1</v>
      </c>
      <c r="D86" s="28" t="s">
        <v>238</v>
      </c>
      <c r="E86" s="28"/>
      <c r="F86" s="28" t="s">
        <v>238</v>
      </c>
      <c r="G86" s="28"/>
      <c r="H86" s="29" t="s">
        <v>239</v>
      </c>
      <c r="I86" s="28" t="s">
        <v>59</v>
      </c>
      <c r="J86" s="30" t="s">
        <v>44</v>
      </c>
      <c r="K86" s="26" t="s">
        <v>75</v>
      </c>
      <c r="L86" s="37" t="s">
        <v>71</v>
      </c>
      <c r="M86" s="31">
        <v>2019</v>
      </c>
      <c r="N86" s="32">
        <f>'[7]1.PENINGKT PAMONG'!$M$42</f>
        <v>66775000</v>
      </c>
      <c r="O86" s="32"/>
      <c r="P86" s="30" t="s">
        <v>47</v>
      </c>
      <c r="Q86" s="26" t="s">
        <v>48</v>
      </c>
      <c r="R86" s="30"/>
      <c r="S86" s="30"/>
      <c r="T86" s="30"/>
      <c r="U86" s="34">
        <f>SUM(N86:N104)</f>
        <v>541556752</v>
      </c>
    </row>
    <row r="87" spans="1:21" ht="45" x14ac:dyDescent="0.25">
      <c r="A87" s="26"/>
      <c r="B87" s="30"/>
      <c r="C87" s="26">
        <v>2</v>
      </c>
      <c r="D87" s="28" t="s">
        <v>240</v>
      </c>
      <c r="E87" s="28"/>
      <c r="F87" s="28" t="s">
        <v>240</v>
      </c>
      <c r="G87" s="28"/>
      <c r="H87" s="29" t="s">
        <v>241</v>
      </c>
      <c r="I87" s="28" t="s">
        <v>59</v>
      </c>
      <c r="J87" s="30" t="s">
        <v>44</v>
      </c>
      <c r="K87" s="26" t="s">
        <v>75</v>
      </c>
      <c r="L87" s="37" t="s">
        <v>71</v>
      </c>
      <c r="M87" s="31">
        <v>2019</v>
      </c>
      <c r="N87" s="32">
        <f>'[7]2. PENINGKT LKD'!$M$52</f>
        <v>14005502</v>
      </c>
      <c r="O87" s="32"/>
      <c r="P87" s="30" t="s">
        <v>47</v>
      </c>
      <c r="Q87" s="26" t="s">
        <v>48</v>
      </c>
      <c r="R87" s="30"/>
      <c r="S87" s="30"/>
      <c r="T87" s="30"/>
    </row>
    <row r="88" spans="1:21" ht="53.25" customHeight="1" x14ac:dyDescent="0.25">
      <c r="A88" s="30"/>
      <c r="B88" s="30"/>
      <c r="C88" s="26">
        <v>3</v>
      </c>
      <c r="D88" s="28" t="s">
        <v>242</v>
      </c>
      <c r="E88" s="28"/>
      <c r="F88" s="28" t="s">
        <v>242</v>
      </c>
      <c r="G88" s="28" t="s">
        <v>243</v>
      </c>
      <c r="H88" s="29" t="s">
        <v>244</v>
      </c>
      <c r="I88" s="28" t="s">
        <v>168</v>
      </c>
      <c r="J88" s="30" t="s">
        <v>44</v>
      </c>
      <c r="K88" s="26" t="s">
        <v>75</v>
      </c>
      <c r="L88" s="37" t="s">
        <v>71</v>
      </c>
      <c r="M88" s="31">
        <v>2019</v>
      </c>
      <c r="N88" s="32">
        <v>14860000</v>
      </c>
      <c r="O88" s="32"/>
      <c r="P88" s="30" t="s">
        <v>47</v>
      </c>
      <c r="Q88" s="26" t="s">
        <v>48</v>
      </c>
      <c r="R88" s="30"/>
      <c r="S88" s="30"/>
      <c r="T88" s="30"/>
    </row>
    <row r="89" spans="1:21" ht="66.75" customHeight="1" x14ac:dyDescent="0.25">
      <c r="A89" s="30"/>
      <c r="B89" s="30"/>
      <c r="C89" s="26">
        <v>4</v>
      </c>
      <c r="D89" s="28" t="s">
        <v>245</v>
      </c>
      <c r="E89" s="28"/>
      <c r="F89" s="28" t="s">
        <v>245</v>
      </c>
      <c r="G89" s="28"/>
      <c r="H89" s="29" t="s">
        <v>246</v>
      </c>
      <c r="I89" s="28" t="s">
        <v>122</v>
      </c>
      <c r="J89" s="30" t="s">
        <v>44</v>
      </c>
      <c r="K89" s="26" t="s">
        <v>75</v>
      </c>
      <c r="L89" s="37" t="s">
        <v>71</v>
      </c>
      <c r="M89" s="31">
        <v>2019</v>
      </c>
      <c r="N89" s="32">
        <f>'[7]4. GTONG RYONG'!$M$35</f>
        <v>2757500</v>
      </c>
      <c r="O89" s="32"/>
      <c r="P89" s="30" t="s">
        <v>47</v>
      </c>
      <c r="Q89" s="26" t="s">
        <v>48</v>
      </c>
      <c r="R89" s="30"/>
      <c r="S89" s="30"/>
      <c r="T89" s="30"/>
    </row>
    <row r="90" spans="1:21" ht="53.25" customHeight="1" x14ac:dyDescent="0.25">
      <c r="A90" s="30"/>
      <c r="B90" s="30"/>
      <c r="C90" s="26">
        <v>5</v>
      </c>
      <c r="D90" s="28" t="s">
        <v>247</v>
      </c>
      <c r="E90" s="28" t="s">
        <v>247</v>
      </c>
      <c r="F90" s="28" t="s">
        <v>247</v>
      </c>
      <c r="G90" s="28"/>
      <c r="H90" s="31"/>
      <c r="I90" s="28"/>
      <c r="J90" s="30" t="s">
        <v>44</v>
      </c>
      <c r="K90" s="26" t="s">
        <v>75</v>
      </c>
      <c r="L90" s="31" t="s">
        <v>71</v>
      </c>
      <c r="M90" s="31">
        <v>2019</v>
      </c>
      <c r="N90" s="32">
        <v>165945000</v>
      </c>
      <c r="O90" s="32"/>
      <c r="P90" s="30" t="s">
        <v>47</v>
      </c>
      <c r="Q90" s="26" t="s">
        <v>48</v>
      </c>
      <c r="R90" s="30"/>
      <c r="S90" s="30"/>
      <c r="T90" s="30"/>
    </row>
    <row r="91" spans="1:21" ht="53.25" customHeight="1" x14ac:dyDescent="0.25">
      <c r="A91" s="30"/>
      <c r="B91" s="30"/>
      <c r="C91" s="26">
        <v>6</v>
      </c>
      <c r="D91" s="28" t="s">
        <v>248</v>
      </c>
      <c r="E91" s="28"/>
      <c r="F91" s="28" t="s">
        <v>248</v>
      </c>
      <c r="G91" s="28" t="s">
        <v>249</v>
      </c>
      <c r="H91" s="29" t="s">
        <v>250</v>
      </c>
      <c r="I91" s="28" t="s">
        <v>168</v>
      </c>
      <c r="J91" s="30" t="s">
        <v>44</v>
      </c>
      <c r="K91" s="26" t="s">
        <v>75</v>
      </c>
      <c r="L91" s="37" t="s">
        <v>71</v>
      </c>
      <c r="M91" s="31">
        <v>2019</v>
      </c>
      <c r="N91" s="32">
        <v>10670000</v>
      </c>
      <c r="O91" s="32"/>
      <c r="P91" s="30" t="s">
        <v>47</v>
      </c>
      <c r="Q91" s="26" t="s">
        <v>48</v>
      </c>
      <c r="R91" s="30"/>
      <c r="S91" s="30"/>
      <c r="T91" s="30"/>
    </row>
    <row r="92" spans="1:21" ht="53.25" customHeight="1" x14ac:dyDescent="0.25">
      <c r="A92" s="30"/>
      <c r="B92" s="30"/>
      <c r="C92" s="26">
        <v>7</v>
      </c>
      <c r="D92" s="28" t="s">
        <v>251</v>
      </c>
      <c r="E92" s="28"/>
      <c r="F92" s="28" t="s">
        <v>251</v>
      </c>
      <c r="G92" s="28"/>
      <c r="H92" s="29" t="s">
        <v>252</v>
      </c>
      <c r="I92" s="28" t="s">
        <v>168</v>
      </c>
      <c r="J92" s="30" t="s">
        <v>44</v>
      </c>
      <c r="K92" s="26" t="s">
        <v>75</v>
      </c>
      <c r="L92" s="37" t="s">
        <v>71</v>
      </c>
      <c r="M92" s="31">
        <v>2019</v>
      </c>
      <c r="N92" s="32">
        <v>4650000</v>
      </c>
      <c r="O92" s="32"/>
      <c r="P92" s="30" t="s">
        <v>47</v>
      </c>
      <c r="Q92" s="26" t="s">
        <v>48</v>
      </c>
      <c r="R92" s="30"/>
      <c r="S92" s="30"/>
      <c r="T92" s="30"/>
    </row>
    <row r="93" spans="1:21" ht="53.25" customHeight="1" x14ac:dyDescent="0.25">
      <c r="A93" s="30"/>
      <c r="B93" s="30"/>
      <c r="C93" s="26">
        <v>8</v>
      </c>
      <c r="D93" s="28" t="s">
        <v>253</v>
      </c>
      <c r="E93" s="28"/>
      <c r="F93" s="28" t="s">
        <v>253</v>
      </c>
      <c r="G93" s="28" t="s">
        <v>254</v>
      </c>
      <c r="H93" s="29" t="s">
        <v>255</v>
      </c>
      <c r="I93" s="28" t="s">
        <v>122</v>
      </c>
      <c r="J93" s="30" t="s">
        <v>44</v>
      </c>
      <c r="K93" s="26" t="s">
        <v>75</v>
      </c>
      <c r="L93" s="37" t="s">
        <v>71</v>
      </c>
      <c r="M93" s="31">
        <v>2019</v>
      </c>
      <c r="N93" s="32">
        <v>10062500</v>
      </c>
      <c r="O93" s="32"/>
      <c r="P93" s="30" t="s">
        <v>47</v>
      </c>
      <c r="Q93" s="26" t="s">
        <v>48</v>
      </c>
      <c r="R93" s="30"/>
      <c r="S93" s="30"/>
      <c r="T93" s="30"/>
    </row>
    <row r="94" spans="1:21" ht="53.25" customHeight="1" x14ac:dyDescent="0.25">
      <c r="A94" s="30"/>
      <c r="B94" s="30"/>
      <c r="C94" s="26">
        <v>9</v>
      </c>
      <c r="D94" s="28" t="s">
        <v>256</v>
      </c>
      <c r="E94" s="28"/>
      <c r="F94" s="28" t="s">
        <v>256</v>
      </c>
      <c r="G94" s="28"/>
      <c r="H94" s="29" t="s">
        <v>257</v>
      </c>
      <c r="I94" s="28" t="s">
        <v>59</v>
      </c>
      <c r="J94" s="30" t="s">
        <v>44</v>
      </c>
      <c r="K94" s="26" t="s">
        <v>75</v>
      </c>
      <c r="L94" s="37" t="s">
        <v>71</v>
      </c>
      <c r="M94" s="31">
        <v>2019</v>
      </c>
      <c r="N94" s="32">
        <f>'[7]9. SOS PROGRAM KERJA'!$M$36</f>
        <v>6283500</v>
      </c>
      <c r="O94" s="32"/>
      <c r="P94" s="30" t="s">
        <v>47</v>
      </c>
      <c r="Q94" s="26" t="s">
        <v>48</v>
      </c>
      <c r="R94" s="30"/>
      <c r="S94" s="30"/>
      <c r="T94" s="30"/>
    </row>
    <row r="95" spans="1:21" ht="53.25" customHeight="1" x14ac:dyDescent="0.25">
      <c r="A95" s="30"/>
      <c r="B95" s="30"/>
      <c r="C95" s="26">
        <v>10</v>
      </c>
      <c r="D95" s="28" t="s">
        <v>258</v>
      </c>
      <c r="E95" s="28"/>
      <c r="F95" s="28" t="s">
        <v>258</v>
      </c>
      <c r="G95" s="28" t="s">
        <v>259</v>
      </c>
      <c r="H95" s="29" t="s">
        <v>260</v>
      </c>
      <c r="I95" s="28" t="s">
        <v>168</v>
      </c>
      <c r="J95" s="30" t="s">
        <v>44</v>
      </c>
      <c r="K95" s="26" t="s">
        <v>75</v>
      </c>
      <c r="L95" s="37" t="s">
        <v>71</v>
      </c>
      <c r="M95" s="31">
        <v>2019</v>
      </c>
      <c r="N95" s="32">
        <v>11860000</v>
      </c>
      <c r="O95" s="32"/>
      <c r="P95" s="30" t="s">
        <v>47</v>
      </c>
      <c r="Q95" s="26" t="s">
        <v>48</v>
      </c>
      <c r="R95" s="30"/>
      <c r="S95" s="30"/>
      <c r="T95" s="30"/>
    </row>
    <row r="96" spans="1:21" ht="60" x14ac:dyDescent="0.25">
      <c r="A96" s="30"/>
      <c r="B96" s="30"/>
      <c r="C96" s="26">
        <v>11</v>
      </c>
      <c r="D96" s="28" t="s">
        <v>261</v>
      </c>
      <c r="E96" s="28"/>
      <c r="F96" s="28" t="s">
        <v>261</v>
      </c>
      <c r="G96" s="28" t="s">
        <v>262</v>
      </c>
      <c r="H96" s="29" t="s">
        <v>263</v>
      </c>
      <c r="I96" s="28" t="s">
        <v>168</v>
      </c>
      <c r="J96" s="30" t="s">
        <v>44</v>
      </c>
      <c r="K96" s="26" t="s">
        <v>75</v>
      </c>
      <c r="L96" s="31" t="s">
        <v>71</v>
      </c>
      <c r="M96" s="31">
        <v>2019</v>
      </c>
      <c r="N96" s="32">
        <v>34966250</v>
      </c>
      <c r="O96" s="32"/>
      <c r="P96" s="30" t="s">
        <v>47</v>
      </c>
      <c r="Q96" s="26" t="s">
        <v>48</v>
      </c>
      <c r="R96" s="30"/>
      <c r="S96" s="30"/>
      <c r="T96" s="30"/>
    </row>
    <row r="97" spans="1:24" ht="45" x14ac:dyDescent="0.25">
      <c r="A97" s="30"/>
      <c r="B97" s="30"/>
      <c r="C97" s="26">
        <v>12</v>
      </c>
      <c r="D97" s="28" t="s">
        <v>264</v>
      </c>
      <c r="E97" s="28"/>
      <c r="F97" s="28" t="s">
        <v>264</v>
      </c>
      <c r="G97" s="28"/>
      <c r="H97" s="29" t="s">
        <v>265</v>
      </c>
      <c r="I97" s="28" t="s">
        <v>59</v>
      </c>
      <c r="J97" s="30" t="s">
        <v>44</v>
      </c>
      <c r="K97" s="26" t="s">
        <v>75</v>
      </c>
      <c r="L97" s="31" t="s">
        <v>71</v>
      </c>
      <c r="M97" s="31">
        <v>2019</v>
      </c>
      <c r="N97" s="32">
        <f>'[8]15. SARASEHAN'!$M$27</f>
        <v>3406000</v>
      </c>
      <c r="O97" s="32"/>
      <c r="P97" s="30" t="s">
        <v>47</v>
      </c>
      <c r="Q97" s="26" t="s">
        <v>48</v>
      </c>
      <c r="R97" s="30"/>
      <c r="S97" s="30"/>
      <c r="T97" s="30"/>
    </row>
    <row r="98" spans="1:24" ht="45" x14ac:dyDescent="0.25">
      <c r="A98" s="30"/>
      <c r="B98" s="30"/>
      <c r="C98" s="26">
        <v>13</v>
      </c>
      <c r="D98" s="28" t="s">
        <v>266</v>
      </c>
      <c r="E98" s="28"/>
      <c r="F98" s="28" t="s">
        <v>266</v>
      </c>
      <c r="G98" s="28" t="s">
        <v>267</v>
      </c>
      <c r="H98" s="29" t="s">
        <v>268</v>
      </c>
      <c r="I98" s="28" t="s">
        <v>168</v>
      </c>
      <c r="J98" s="30" t="s">
        <v>44</v>
      </c>
      <c r="K98" s="26" t="s">
        <v>75</v>
      </c>
      <c r="L98" s="31" t="s">
        <v>71</v>
      </c>
      <c r="M98" s="31">
        <v>2019</v>
      </c>
      <c r="N98" s="32">
        <v>5410000</v>
      </c>
      <c r="O98" s="32"/>
      <c r="P98" s="30" t="s">
        <v>47</v>
      </c>
      <c r="Q98" s="26" t="s">
        <v>48</v>
      </c>
      <c r="R98" s="30"/>
      <c r="S98" s="30"/>
      <c r="T98" s="30"/>
    </row>
    <row r="99" spans="1:24" s="51" customFormat="1" ht="45" x14ac:dyDescent="0.25">
      <c r="A99" s="33"/>
      <c r="B99" s="33"/>
      <c r="C99" s="26">
        <v>14</v>
      </c>
      <c r="D99" s="28" t="s">
        <v>269</v>
      </c>
      <c r="E99" s="28"/>
      <c r="F99" s="28" t="s">
        <v>269</v>
      </c>
      <c r="G99" s="28"/>
      <c r="H99" s="29" t="s">
        <v>270</v>
      </c>
      <c r="I99" s="28" t="s">
        <v>59</v>
      </c>
      <c r="J99" s="30" t="s">
        <v>44</v>
      </c>
      <c r="K99" s="26" t="s">
        <v>75</v>
      </c>
      <c r="L99" s="31" t="s">
        <v>71</v>
      </c>
      <c r="M99" s="31">
        <v>2019</v>
      </c>
      <c r="N99" s="32">
        <v>9162500</v>
      </c>
      <c r="O99" s="32"/>
      <c r="P99" s="30" t="s">
        <v>47</v>
      </c>
      <c r="Q99" s="26" t="s">
        <v>48</v>
      </c>
      <c r="R99" s="33"/>
      <c r="S99" s="33"/>
      <c r="T99" s="33"/>
      <c r="U99" s="2"/>
      <c r="V99" s="2"/>
      <c r="W99" s="2"/>
      <c r="X99" s="2"/>
    </row>
    <row r="100" spans="1:24" ht="75" x14ac:dyDescent="0.25">
      <c r="A100" s="30"/>
      <c r="B100" s="30"/>
      <c r="C100" s="26">
        <v>15</v>
      </c>
      <c r="D100" s="28" t="s">
        <v>271</v>
      </c>
      <c r="E100" s="28"/>
      <c r="F100" s="28" t="s">
        <v>271</v>
      </c>
      <c r="G100" s="28" t="s">
        <v>272</v>
      </c>
      <c r="H100" s="29" t="s">
        <v>273</v>
      </c>
      <c r="I100" s="28" t="s">
        <v>59</v>
      </c>
      <c r="J100" s="30" t="s">
        <v>44</v>
      </c>
      <c r="K100" s="26" t="s">
        <v>75</v>
      </c>
      <c r="L100" s="31" t="s">
        <v>71</v>
      </c>
      <c r="M100" s="31">
        <v>2019</v>
      </c>
      <c r="N100" s="32">
        <v>6058000</v>
      </c>
      <c r="O100" s="32"/>
      <c r="P100" s="30" t="s">
        <v>47</v>
      </c>
      <c r="Q100" s="26" t="s">
        <v>48</v>
      </c>
      <c r="R100" s="30"/>
      <c r="S100" s="30"/>
      <c r="T100" s="30"/>
    </row>
    <row r="101" spans="1:24" ht="30" x14ac:dyDescent="0.25">
      <c r="A101" s="30"/>
      <c r="B101" s="30"/>
      <c r="C101" s="26">
        <v>16</v>
      </c>
      <c r="D101" s="28" t="s">
        <v>274</v>
      </c>
      <c r="E101" s="28"/>
      <c r="F101" s="28" t="s">
        <v>274</v>
      </c>
      <c r="G101" s="28"/>
      <c r="H101" s="29" t="s">
        <v>275</v>
      </c>
      <c r="I101" s="28" t="s">
        <v>168</v>
      </c>
      <c r="J101" s="30" t="s">
        <v>44</v>
      </c>
      <c r="K101" s="26" t="s">
        <v>75</v>
      </c>
      <c r="L101" s="31" t="s">
        <v>71</v>
      </c>
      <c r="M101" s="31">
        <v>2019</v>
      </c>
      <c r="N101" s="32">
        <v>24435000</v>
      </c>
      <c r="O101" s="32"/>
      <c r="P101" s="30" t="s">
        <v>47</v>
      </c>
      <c r="Q101" s="26" t="s">
        <v>48</v>
      </c>
      <c r="R101" s="30"/>
      <c r="S101" s="30"/>
      <c r="T101" s="30"/>
    </row>
    <row r="102" spans="1:24" ht="45" x14ac:dyDescent="0.25">
      <c r="A102" s="30"/>
      <c r="B102" s="30"/>
      <c r="C102" s="26">
        <v>17</v>
      </c>
      <c r="D102" s="28" t="s">
        <v>276</v>
      </c>
      <c r="E102" s="28"/>
      <c r="F102" s="28" t="s">
        <v>276</v>
      </c>
      <c r="G102" s="28"/>
      <c r="H102" s="29" t="s">
        <v>277</v>
      </c>
      <c r="I102" s="28" t="s">
        <v>168</v>
      </c>
      <c r="J102" s="30" t="s">
        <v>44</v>
      </c>
      <c r="K102" s="26" t="s">
        <v>75</v>
      </c>
      <c r="L102" s="31" t="s">
        <v>71</v>
      </c>
      <c r="M102" s="31">
        <v>2019</v>
      </c>
      <c r="N102" s="32">
        <f>'[7]PENGELOLAAN PAUD'!$M$28</f>
        <v>44000000</v>
      </c>
      <c r="O102" s="32"/>
      <c r="P102" s="30" t="s">
        <v>47</v>
      </c>
      <c r="Q102" s="26" t="s">
        <v>48</v>
      </c>
      <c r="R102" s="30"/>
      <c r="S102" s="30"/>
      <c r="T102" s="30"/>
    </row>
    <row r="103" spans="1:24" ht="60" x14ac:dyDescent="0.25">
      <c r="A103" s="30"/>
      <c r="B103" s="30"/>
      <c r="C103" s="26">
        <v>18</v>
      </c>
      <c r="D103" s="28" t="s">
        <v>278</v>
      </c>
      <c r="E103" s="28"/>
      <c r="F103" s="28" t="s">
        <v>278</v>
      </c>
      <c r="G103" s="28"/>
      <c r="H103" s="31"/>
      <c r="I103" s="28"/>
      <c r="J103" s="30" t="s">
        <v>44</v>
      </c>
      <c r="K103" s="26" t="s">
        <v>75</v>
      </c>
      <c r="L103" s="31" t="s">
        <v>71</v>
      </c>
      <c r="M103" s="31">
        <v>2019</v>
      </c>
      <c r="N103" s="32">
        <v>93000000</v>
      </c>
      <c r="O103" s="32"/>
      <c r="P103" s="30" t="s">
        <v>47</v>
      </c>
      <c r="Q103" s="26" t="s">
        <v>48</v>
      </c>
      <c r="R103" s="30"/>
      <c r="S103" s="30"/>
      <c r="T103" s="30"/>
    </row>
    <row r="104" spans="1:24" ht="75" x14ac:dyDescent="0.25">
      <c r="A104" s="30"/>
      <c r="B104" s="30"/>
      <c r="C104" s="26">
        <v>19</v>
      </c>
      <c r="D104" s="28" t="s">
        <v>279</v>
      </c>
      <c r="E104" s="28"/>
      <c r="F104" s="28" t="s">
        <v>279</v>
      </c>
      <c r="G104" s="28"/>
      <c r="H104" s="29" t="s">
        <v>280</v>
      </c>
      <c r="I104" s="28" t="s">
        <v>168</v>
      </c>
      <c r="J104" s="30" t="s">
        <v>44</v>
      </c>
      <c r="K104" s="26" t="s">
        <v>75</v>
      </c>
      <c r="L104" s="31" t="s">
        <v>71</v>
      </c>
      <c r="M104" s="31">
        <v>2019</v>
      </c>
      <c r="N104" s="32">
        <v>13250000</v>
      </c>
      <c r="O104" s="32"/>
      <c r="P104" s="30" t="s">
        <v>47</v>
      </c>
      <c r="Q104" s="26" t="s">
        <v>48</v>
      </c>
      <c r="R104" s="30"/>
      <c r="S104" s="30"/>
      <c r="T104" s="30"/>
    </row>
    <row r="105" spans="1:24" ht="60" x14ac:dyDescent="0.25">
      <c r="A105" s="30">
        <v>5</v>
      </c>
      <c r="B105" s="30" t="s">
        <v>281</v>
      </c>
      <c r="C105" s="26">
        <v>1</v>
      </c>
      <c r="D105" s="28" t="s">
        <v>282</v>
      </c>
      <c r="E105" s="28"/>
      <c r="F105" s="28" t="s">
        <v>283</v>
      </c>
      <c r="G105" s="30"/>
      <c r="H105" s="30"/>
      <c r="I105" s="30"/>
      <c r="J105" s="30" t="s">
        <v>44</v>
      </c>
      <c r="K105" s="26" t="s">
        <v>75</v>
      </c>
      <c r="L105" s="31" t="s">
        <v>71</v>
      </c>
      <c r="M105" s="31">
        <v>2019</v>
      </c>
      <c r="N105" s="32">
        <v>41000000</v>
      </c>
      <c r="O105" s="32"/>
      <c r="P105" s="30" t="s">
        <v>47</v>
      </c>
      <c r="Q105" s="26" t="s">
        <v>48</v>
      </c>
      <c r="R105" s="30"/>
      <c r="S105" s="30"/>
      <c r="T105" s="30"/>
      <c r="U105" s="34">
        <f>SUM(N105:N106)</f>
        <v>51000000</v>
      </c>
    </row>
    <row r="106" spans="1:24" ht="45" x14ac:dyDescent="0.25">
      <c r="A106" s="30"/>
      <c r="B106" s="30"/>
      <c r="C106" s="26">
        <v>2</v>
      </c>
      <c r="D106" s="28" t="s">
        <v>284</v>
      </c>
      <c r="E106" s="28" t="s">
        <v>284</v>
      </c>
      <c r="F106" s="28" t="s">
        <v>284</v>
      </c>
      <c r="G106" s="28"/>
      <c r="H106" s="28"/>
      <c r="I106" s="28"/>
      <c r="J106" s="30" t="s">
        <v>44</v>
      </c>
      <c r="K106" s="26" t="s">
        <v>75</v>
      </c>
      <c r="L106" s="31" t="s">
        <v>71</v>
      </c>
      <c r="M106" s="31">
        <v>2019</v>
      </c>
      <c r="N106" s="32">
        <v>10000000</v>
      </c>
      <c r="O106" s="32"/>
      <c r="P106" s="30" t="s">
        <v>47</v>
      </c>
      <c r="Q106" s="26" t="s">
        <v>48</v>
      </c>
      <c r="R106" s="30"/>
      <c r="S106" s="30"/>
      <c r="T106" s="30"/>
      <c r="U106" s="34"/>
    </row>
    <row r="107" spans="1:24" x14ac:dyDescent="0.25">
      <c r="A107" s="11" t="s">
        <v>285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52">
        <f>SUM(N14:N106)</f>
        <v>5137298452</v>
      </c>
      <c r="O107" s="52">
        <f t="shared" ref="O107" si="0">SUM(O14:O106)</f>
        <v>1180068000</v>
      </c>
      <c r="P107" s="52"/>
      <c r="Q107" s="52"/>
      <c r="R107" s="52"/>
      <c r="S107" s="52"/>
      <c r="T107" s="52"/>
      <c r="U107" s="53">
        <f>SUM(U14:U106)</f>
        <v>5137298452</v>
      </c>
      <c r="V107" s="34"/>
    </row>
    <row r="108" spans="1:24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  <c r="O108" s="55"/>
      <c r="P108" s="56"/>
      <c r="Q108" s="54"/>
      <c r="R108" s="56"/>
      <c r="S108" s="56"/>
      <c r="T108" s="56"/>
      <c r="U108" s="34"/>
      <c r="V108" s="34"/>
    </row>
    <row r="109" spans="1:24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7" t="s">
        <v>286</v>
      </c>
      <c r="O109" s="55"/>
      <c r="P109" s="56"/>
      <c r="Q109" s="54"/>
      <c r="R109" s="56"/>
      <c r="S109" s="56"/>
      <c r="T109" s="56"/>
      <c r="U109" s="34"/>
      <c r="V109" s="34"/>
    </row>
    <row r="110" spans="1:24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7" t="s">
        <v>287</v>
      </c>
      <c r="O110" s="55"/>
      <c r="P110" s="56"/>
      <c r="Q110" s="54"/>
      <c r="R110" s="56"/>
      <c r="S110" s="56"/>
      <c r="T110" s="56"/>
      <c r="U110" s="34"/>
      <c r="V110" s="34"/>
    </row>
    <row r="111" spans="1:24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7"/>
      <c r="O111" s="55"/>
      <c r="P111" s="56"/>
      <c r="Q111" s="54"/>
      <c r="R111" s="56"/>
      <c r="S111" s="56"/>
      <c r="T111" s="56"/>
      <c r="U111" s="34"/>
      <c r="V111" s="34"/>
    </row>
    <row r="112" spans="1:24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7"/>
      <c r="O112" s="55"/>
      <c r="P112" s="56"/>
      <c r="Q112" s="54"/>
      <c r="R112" s="56"/>
      <c r="S112" s="56"/>
      <c r="T112" s="56"/>
      <c r="U112" s="34"/>
      <c r="V112" s="34"/>
    </row>
    <row r="113" spans="1:2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7"/>
      <c r="O113" s="55"/>
      <c r="P113" s="56"/>
      <c r="Q113" s="54"/>
      <c r="R113" s="56"/>
      <c r="S113" s="56"/>
      <c r="T113" s="56"/>
      <c r="U113" s="34"/>
      <c r="V113" s="34"/>
    </row>
    <row r="114" spans="1:2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7"/>
      <c r="O114" s="55"/>
      <c r="P114" s="56"/>
      <c r="Q114" s="54"/>
      <c r="R114" s="56"/>
      <c r="S114" s="56"/>
      <c r="T114" s="56"/>
      <c r="U114" s="34">
        <f>U123-N107</f>
        <v>-583600852</v>
      </c>
      <c r="V114" s="34"/>
    </row>
    <row r="115" spans="1:2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8" t="s">
        <v>288</v>
      </c>
      <c r="O115" s="55"/>
      <c r="P115" s="56"/>
      <c r="Q115" s="54"/>
      <c r="R115" s="56"/>
      <c r="S115" s="56"/>
      <c r="T115" s="56"/>
      <c r="U115" s="34"/>
      <c r="V115" s="34"/>
    </row>
    <row r="116" spans="1:2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7"/>
      <c r="O116" s="55"/>
      <c r="P116" s="56"/>
      <c r="Q116" s="54"/>
      <c r="R116" s="56"/>
      <c r="S116" s="56"/>
      <c r="T116" s="56"/>
      <c r="U116" s="34"/>
      <c r="V116" s="34"/>
    </row>
    <row r="117" spans="1:22" x14ac:dyDescent="0.25">
      <c r="A117" s="56"/>
      <c r="B117" s="56"/>
      <c r="C117" s="54"/>
      <c r="D117" s="54"/>
      <c r="E117" s="54"/>
      <c r="F117" s="59"/>
      <c r="G117" s="59"/>
      <c r="H117" s="59"/>
      <c r="I117" s="59"/>
      <c r="J117" s="56"/>
      <c r="K117" s="56"/>
      <c r="L117" s="56"/>
      <c r="M117" s="56"/>
      <c r="N117" s="57"/>
      <c r="O117" s="55"/>
      <c r="P117" s="56"/>
      <c r="Q117" s="54"/>
      <c r="R117" s="56"/>
      <c r="S117" s="56"/>
      <c r="T117" s="56"/>
      <c r="U117" s="2" t="s">
        <v>289</v>
      </c>
    </row>
    <row r="118" spans="1:22" x14ac:dyDescent="0.25">
      <c r="N118" s="60"/>
      <c r="O118" s="61"/>
      <c r="P118" s="62"/>
      <c r="Q118" s="63"/>
      <c r="R118" s="63"/>
      <c r="S118" s="63"/>
      <c r="T118" s="64" t="s">
        <v>290</v>
      </c>
      <c r="U118" s="65">
        <v>110900000</v>
      </c>
    </row>
    <row r="119" spans="1:22" x14ac:dyDescent="0.25">
      <c r="N119" s="61">
        <f>SUM(N107-U123)</f>
        <v>583600852</v>
      </c>
      <c r="O119" s="63"/>
      <c r="P119" s="62"/>
      <c r="Q119" s="63"/>
      <c r="R119" s="63"/>
      <c r="S119" s="63"/>
      <c r="T119" s="64" t="s">
        <v>291</v>
      </c>
      <c r="U119" s="65">
        <v>1553786000</v>
      </c>
      <c r="V119" s="2">
        <f>30%*U119</f>
        <v>466135800</v>
      </c>
    </row>
    <row r="120" spans="1:22" x14ac:dyDescent="0.25">
      <c r="N120" s="63"/>
      <c r="O120" s="63"/>
      <c r="P120" s="61" t="s">
        <v>292</v>
      </c>
      <c r="Q120" s="63"/>
      <c r="R120" s="63"/>
      <c r="S120" s="63"/>
      <c r="T120" s="64" t="s">
        <v>293</v>
      </c>
      <c r="U120" s="65">
        <v>2396398000</v>
      </c>
    </row>
    <row r="121" spans="1:22" x14ac:dyDescent="0.25">
      <c r="N121" s="63" t="s">
        <v>294</v>
      </c>
      <c r="O121" s="63"/>
      <c r="P121" s="66">
        <f>U123</f>
        <v>4553697600</v>
      </c>
      <c r="Q121" s="66"/>
      <c r="R121" s="63"/>
      <c r="S121" s="63"/>
      <c r="T121" s="64" t="s">
        <v>295</v>
      </c>
      <c r="U121" s="65">
        <f>26456800+456156800</f>
        <v>482613600</v>
      </c>
    </row>
    <row r="122" spans="1:22" x14ac:dyDescent="0.25">
      <c r="N122" s="67">
        <v>0.3</v>
      </c>
      <c r="O122" s="67"/>
      <c r="P122" s="68">
        <f>P121*30%</f>
        <v>1366109280</v>
      </c>
      <c r="Q122" s="69"/>
      <c r="R122" s="63"/>
      <c r="S122" s="63"/>
      <c r="T122" s="64" t="s">
        <v>296</v>
      </c>
      <c r="U122" s="65">
        <v>10000000</v>
      </c>
      <c r="V122" s="34">
        <f>SUM(U119:U122)</f>
        <v>4442797600</v>
      </c>
    </row>
    <row r="123" spans="1:22" x14ac:dyDescent="0.25">
      <c r="N123" s="70" t="s">
        <v>297</v>
      </c>
      <c r="O123" s="70"/>
      <c r="P123" s="68">
        <f>SUM(N14:N17)</f>
        <v>1276665600</v>
      </c>
      <c r="Q123" s="69"/>
      <c r="R123" s="63"/>
      <c r="S123" s="63"/>
      <c r="T123" s="64" t="s">
        <v>298</v>
      </c>
      <c r="U123" s="65">
        <f>SUM(U118:U122)</f>
        <v>4553697600</v>
      </c>
      <c r="V123" s="34"/>
    </row>
    <row r="124" spans="1:22" x14ac:dyDescent="0.25">
      <c r="L124" s="71"/>
      <c r="N124" s="70"/>
      <c r="O124" s="70"/>
      <c r="P124" s="72">
        <f>SUM(P122-P123)</f>
        <v>89443680</v>
      </c>
      <c r="Q124" s="72"/>
      <c r="R124" s="61"/>
      <c r="S124" s="63"/>
      <c r="T124" s="63"/>
      <c r="U124" s="73"/>
    </row>
    <row r="125" spans="1:22" x14ac:dyDescent="0.25">
      <c r="L125" s="71"/>
      <c r="N125" s="70"/>
      <c r="O125" s="70"/>
      <c r="P125" s="74"/>
      <c r="Q125" s="72"/>
      <c r="R125" s="72"/>
      <c r="S125" s="63"/>
      <c r="T125" s="63"/>
      <c r="U125" s="61">
        <f>U123-N107</f>
        <v>-583600852</v>
      </c>
      <c r="V125" s="34"/>
    </row>
    <row r="126" spans="1:22" x14ac:dyDescent="0.25">
      <c r="L126" s="71"/>
      <c r="N126" s="70"/>
      <c r="O126" s="70"/>
      <c r="P126" s="74"/>
      <c r="Q126" s="72"/>
      <c r="R126" s="72"/>
      <c r="S126" s="63"/>
      <c r="T126" s="63"/>
      <c r="U126" s="61"/>
      <c r="V126" s="34"/>
    </row>
    <row r="127" spans="1:22" x14ac:dyDescent="0.25">
      <c r="L127" s="71"/>
      <c r="N127" s="75"/>
      <c r="O127" s="75"/>
      <c r="P127" s="76"/>
      <c r="Q127" s="77"/>
      <c r="R127" s="77"/>
      <c r="U127" s="34"/>
    </row>
    <row r="128" spans="1:22" x14ac:dyDescent="0.25">
      <c r="L128" s="71"/>
      <c r="N128" s="78"/>
      <c r="O128" s="78"/>
      <c r="U128" s="34"/>
      <c r="V128" s="34">
        <f>SUM(U119:U121)</f>
        <v>4432797600</v>
      </c>
    </row>
    <row r="129" spans="14:22" x14ac:dyDescent="0.25">
      <c r="N129" s="78"/>
      <c r="O129" s="78"/>
      <c r="U129" s="34"/>
      <c r="V129" s="34"/>
    </row>
    <row r="130" spans="14:22" x14ac:dyDescent="0.25">
      <c r="U130" s="34">
        <f>U123*30%</f>
        <v>1366109280</v>
      </c>
      <c r="V130" s="34"/>
    </row>
    <row r="131" spans="14:22" x14ac:dyDescent="0.25">
      <c r="U131" s="34">
        <f>U130-850402200</f>
        <v>515707080</v>
      </c>
      <c r="V131" s="34"/>
    </row>
    <row r="132" spans="14:22" x14ac:dyDescent="0.25">
      <c r="U132" s="79">
        <f>U131*20%</f>
        <v>103141416</v>
      </c>
    </row>
    <row r="133" spans="14:22" x14ac:dyDescent="0.25">
      <c r="U133" s="79">
        <f>'[9]Tunj BPD'!$M$28/U131</f>
        <v>0.14659484605097917</v>
      </c>
    </row>
    <row r="134" spans="14:22" x14ac:dyDescent="0.25">
      <c r="U134" s="34"/>
    </row>
  </sheetData>
  <mergeCells count="33">
    <mergeCell ref="P127:R127"/>
    <mergeCell ref="P121:Q121"/>
    <mergeCell ref="P122:Q122"/>
    <mergeCell ref="P123:Q123"/>
    <mergeCell ref="P124:Q124"/>
    <mergeCell ref="P125:R125"/>
    <mergeCell ref="P126:R126"/>
    <mergeCell ref="P11:P12"/>
    <mergeCell ref="Q11:Q12"/>
    <mergeCell ref="R11:R12"/>
    <mergeCell ref="S11:S12"/>
    <mergeCell ref="F64:G64"/>
    <mergeCell ref="A107:M107"/>
    <mergeCell ref="L10:L12"/>
    <mergeCell ref="M10:M12"/>
    <mergeCell ref="N10:P10"/>
    <mergeCell ref="Q10:S10"/>
    <mergeCell ref="T10:T12"/>
    <mergeCell ref="B11:B12"/>
    <mergeCell ref="C11:C12"/>
    <mergeCell ref="D11:D12"/>
    <mergeCell ref="F11:F12"/>
    <mergeCell ref="N11:N12"/>
    <mergeCell ref="A5:T5"/>
    <mergeCell ref="A6:T6"/>
    <mergeCell ref="A7:T7"/>
    <mergeCell ref="A10:A12"/>
    <mergeCell ref="B10:F10"/>
    <mergeCell ref="G10:G11"/>
    <mergeCell ref="H10:H11"/>
    <mergeCell ref="I10:I11"/>
    <mergeCell ref="J10:J12"/>
    <mergeCell ref="K10:K12"/>
  </mergeCells>
  <pageMargins left="0.2" right="0.2" top="0.75" bottom="0.75" header="0.3" footer="0.3"/>
  <pageSetup paperSize="256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2019-02-27T08:50:32Z</cp:lastPrinted>
  <dcterms:created xsi:type="dcterms:W3CDTF">2019-02-27T08:48:34Z</dcterms:created>
  <dcterms:modified xsi:type="dcterms:W3CDTF">2019-02-27T08:51:03Z</dcterms:modified>
</cp:coreProperties>
</file>